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кафедра\Бакалаврат\Гарант\Зміни до НП існуючих\"/>
    </mc:Choice>
  </mc:AlternateContent>
  <xr:revisionPtr revIDLastSave="0" documentId="8_{A199C519-B568-4FDC-A47C-630B00A3A42F}" xr6:coauthVersionLast="45" xr6:coauthVersionMax="45" xr10:uidLastSave="{00000000-0000-0000-0000-000000000000}"/>
  <bookViews>
    <workbookView xWindow="28680" yWindow="-120" windowWidth="29040" windowHeight="15840" tabRatio="930" xr2:uid="{00000000-000D-0000-FFFF-FFFF00000000}"/>
  </bookViews>
  <sheets>
    <sheet name="Частина_1" sheetId="3" r:id="rId1"/>
    <sheet name="Частина_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9" i="3" l="1"/>
  <c r="L39" i="3"/>
  <c r="K39" i="3"/>
  <c r="J39" i="3"/>
  <c r="H39" i="3"/>
  <c r="F39" i="3"/>
  <c r="D39" i="3"/>
  <c r="P38" i="3"/>
  <c r="P37" i="3"/>
  <c r="P36" i="3"/>
  <c r="P35" i="3"/>
  <c r="P39" i="3" l="1"/>
  <c r="J89" i="4" l="1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I89" i="4"/>
  <c r="AT88" i="4"/>
  <c r="AS88" i="4"/>
  <c r="AR88" i="4"/>
  <c r="K88" i="4"/>
  <c r="J88" i="4"/>
  <c r="O88" i="4" s="1"/>
  <c r="AU88" i="4" s="1"/>
  <c r="E89" i="4"/>
  <c r="O114" i="4" l="1"/>
  <c r="K114" i="4"/>
  <c r="AN98" i="4" l="1"/>
  <c r="AO98" i="4"/>
  <c r="AP98" i="4"/>
  <c r="AJ96" i="4"/>
  <c r="AK96" i="4"/>
  <c r="AL96" i="4"/>
  <c r="AF93" i="4"/>
  <c r="AG93" i="4"/>
  <c r="AH93" i="4"/>
  <c r="J75" i="4" l="1"/>
  <c r="K75" i="4"/>
  <c r="O75" i="4" s="1"/>
  <c r="F89" i="4" l="1"/>
  <c r="G89" i="4"/>
  <c r="H89" i="4"/>
  <c r="H90" i="4" s="1"/>
  <c r="D89" i="4"/>
  <c r="D90" i="4" s="1"/>
  <c r="L56" i="4"/>
  <c r="M56" i="4"/>
  <c r="N56" i="4"/>
  <c r="X56" i="4"/>
  <c r="Y56" i="4"/>
  <c r="Z56" i="4"/>
  <c r="AA56" i="4"/>
  <c r="AB56" i="4"/>
  <c r="AC56" i="4"/>
  <c r="AD56" i="4"/>
  <c r="AE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I56" i="4"/>
  <c r="H56" i="4"/>
  <c r="G56" i="4"/>
  <c r="F56" i="4"/>
  <c r="E56" i="4"/>
  <c r="D56" i="4"/>
  <c r="I90" i="4" l="1"/>
  <c r="G90" i="4"/>
  <c r="F90" i="4"/>
  <c r="N90" i="4"/>
  <c r="E90" i="4"/>
  <c r="M90" i="4"/>
  <c r="L90" i="4"/>
  <c r="P55" i="4"/>
  <c r="Q55" i="4"/>
  <c r="AA85" i="4"/>
  <c r="S59" i="4"/>
  <c r="S58" i="4"/>
  <c r="K85" i="4"/>
  <c r="AR80" i="4" l="1"/>
  <c r="AD85" i="4"/>
  <c r="AB85" i="4"/>
  <c r="AS99" i="4"/>
  <c r="AT99" i="4"/>
  <c r="AR99" i="4"/>
  <c r="AO97" i="4"/>
  <c r="AP97" i="4"/>
  <c r="AN97" i="4"/>
  <c r="AK95" i="4"/>
  <c r="AL95" i="4"/>
  <c r="AJ95" i="4"/>
  <c r="AG94" i="4"/>
  <c r="AH94" i="4"/>
  <c r="AF94" i="4"/>
  <c r="K94" i="4" l="1"/>
  <c r="K95" i="4"/>
  <c r="K96" i="4"/>
  <c r="K97" i="4"/>
  <c r="K98" i="4"/>
  <c r="K99" i="4"/>
  <c r="K93" i="4"/>
  <c r="Y87" i="4"/>
  <c r="Z87" i="4"/>
  <c r="X87" i="4"/>
  <c r="AG86" i="4"/>
  <c r="AH86" i="4"/>
  <c r="AF86" i="4"/>
  <c r="Y84" i="4"/>
  <c r="Z84" i="4"/>
  <c r="X84" i="4"/>
  <c r="AK83" i="4"/>
  <c r="AL83" i="4"/>
  <c r="AJ83" i="4"/>
  <c r="AK82" i="4"/>
  <c r="AL82" i="4"/>
  <c r="AJ82" i="4"/>
  <c r="U81" i="4"/>
  <c r="V81" i="4"/>
  <c r="T81" i="4"/>
  <c r="AS80" i="4"/>
  <c r="AT80" i="4"/>
  <c r="Q79" i="4"/>
  <c r="R79" i="4"/>
  <c r="P79" i="4"/>
  <c r="P52" i="4"/>
  <c r="AO74" i="4"/>
  <c r="AP74" i="4"/>
  <c r="AN74" i="4"/>
  <c r="AS78" i="4"/>
  <c r="AT78" i="4"/>
  <c r="AR78" i="4"/>
  <c r="AS77" i="4"/>
  <c r="AT77" i="4"/>
  <c r="AR77" i="4"/>
  <c r="AR90" i="4" s="1"/>
  <c r="AK76" i="4"/>
  <c r="AL76" i="4"/>
  <c r="AJ76" i="4"/>
  <c r="Y73" i="4"/>
  <c r="Z73" i="4"/>
  <c r="X73" i="4"/>
  <c r="AO72" i="4"/>
  <c r="AP72" i="4"/>
  <c r="AP90" i="4" s="1"/>
  <c r="AN72" i="4"/>
  <c r="AC71" i="4"/>
  <c r="AD71" i="4"/>
  <c r="AB71" i="4"/>
  <c r="AG70" i="4"/>
  <c r="AH70" i="4"/>
  <c r="AF70" i="4"/>
  <c r="AC69" i="4"/>
  <c r="AD69" i="4"/>
  <c r="AB69" i="4"/>
  <c r="U68" i="4"/>
  <c r="V68" i="4"/>
  <c r="T68" i="4"/>
  <c r="AC67" i="4"/>
  <c r="AD67" i="4"/>
  <c r="AB67" i="4"/>
  <c r="Y66" i="4"/>
  <c r="Z66" i="4"/>
  <c r="X66" i="4"/>
  <c r="Q65" i="4"/>
  <c r="R65" i="4"/>
  <c r="P65" i="4"/>
  <c r="U64" i="4"/>
  <c r="V64" i="4"/>
  <c r="T64" i="4"/>
  <c r="AC63" i="4"/>
  <c r="AD63" i="4"/>
  <c r="AB63" i="4"/>
  <c r="Y62" i="4"/>
  <c r="Z62" i="4"/>
  <c r="X62" i="4"/>
  <c r="X90" i="4" s="1"/>
  <c r="AC61" i="4"/>
  <c r="AD61" i="4"/>
  <c r="AB61" i="4"/>
  <c r="Q60" i="4"/>
  <c r="R60" i="4"/>
  <c r="P60" i="4"/>
  <c r="V58" i="4"/>
  <c r="R58" i="4"/>
  <c r="R55" i="4"/>
  <c r="H113" i="4"/>
  <c r="H115" i="4" s="1"/>
  <c r="G113" i="4"/>
  <c r="F113" i="4"/>
  <c r="F115" i="4" s="1"/>
  <c r="F116" i="4" s="1"/>
  <c r="H107" i="4"/>
  <c r="G107" i="4"/>
  <c r="F107" i="4"/>
  <c r="H100" i="4"/>
  <c r="G100" i="4"/>
  <c r="F100" i="4"/>
  <c r="E115" i="4"/>
  <c r="E100" i="4"/>
  <c r="E113" i="4"/>
  <c r="D113" i="4"/>
  <c r="D115" i="4" s="1"/>
  <c r="D107" i="4"/>
  <c r="D100" i="4"/>
  <c r="E107" i="4"/>
  <c r="AG54" i="4"/>
  <c r="AG56" i="4" s="1"/>
  <c r="AH54" i="4"/>
  <c r="AH56" i="4" s="1"/>
  <c r="AF54" i="4"/>
  <c r="AF56" i="4" s="1"/>
  <c r="U53" i="4"/>
  <c r="V53" i="4"/>
  <c r="R56" i="4" s="1"/>
  <c r="T53" i="4"/>
  <c r="T56" i="4" s="1"/>
  <c r="T90" i="4" s="1"/>
  <c r="O112" i="4"/>
  <c r="N112" i="4"/>
  <c r="M112" i="4"/>
  <c r="L112" i="4"/>
  <c r="K112" i="4" s="1"/>
  <c r="O111" i="4"/>
  <c r="N111" i="4"/>
  <c r="M111" i="4"/>
  <c r="L111" i="4"/>
  <c r="K111" i="4" s="1"/>
  <c r="O110" i="4"/>
  <c r="N110" i="4"/>
  <c r="M110" i="4"/>
  <c r="L110" i="4"/>
  <c r="K110" i="4" s="1"/>
  <c r="O109" i="4"/>
  <c r="N109" i="4"/>
  <c r="M109" i="4"/>
  <c r="L109" i="4"/>
  <c r="K109" i="4" s="1"/>
  <c r="O106" i="4"/>
  <c r="N106" i="4"/>
  <c r="M106" i="4"/>
  <c r="L106" i="4"/>
  <c r="K106" i="4" s="1"/>
  <c r="O105" i="4"/>
  <c r="N105" i="4"/>
  <c r="M105" i="4"/>
  <c r="L105" i="4"/>
  <c r="O104" i="4"/>
  <c r="N104" i="4"/>
  <c r="M104" i="4"/>
  <c r="L104" i="4"/>
  <c r="O103" i="4"/>
  <c r="N103" i="4"/>
  <c r="M103" i="4"/>
  <c r="L103" i="4"/>
  <c r="AT90" i="4" l="1"/>
  <c r="AC90" i="4"/>
  <c r="AS90" i="4"/>
  <c r="AL90" i="4"/>
  <c r="K103" i="4"/>
  <c r="Q56" i="4"/>
  <c r="U56" i="4"/>
  <c r="U90" i="4" s="1"/>
  <c r="G115" i="4"/>
  <c r="G116" i="4" s="1"/>
  <c r="G117" i="4" s="1"/>
  <c r="H116" i="4"/>
  <c r="AD90" i="4"/>
  <c r="Y90" i="4"/>
  <c r="AN90" i="4"/>
  <c r="AF90" i="4"/>
  <c r="Z90" i="4"/>
  <c r="AJ90" i="4"/>
  <c r="V56" i="4"/>
  <c r="V90" i="4" s="1"/>
  <c r="Q90" i="4"/>
  <c r="AB90" i="4"/>
  <c r="AO90" i="4"/>
  <c r="AK90" i="4"/>
  <c r="AG90" i="4"/>
  <c r="AH90" i="4"/>
  <c r="R90" i="4"/>
  <c r="K104" i="4"/>
  <c r="K105" i="4"/>
  <c r="D116" i="4"/>
  <c r="D117" i="4" s="1"/>
  <c r="E116" i="4"/>
  <c r="P56" i="4"/>
  <c r="P90" i="4" s="1"/>
  <c r="O94" i="4"/>
  <c r="AI94" i="4" s="1"/>
  <c r="F117" i="4"/>
  <c r="K100" i="4"/>
  <c r="I100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J104" i="4"/>
  <c r="J105" i="4"/>
  <c r="J106" i="4"/>
  <c r="J103" i="4"/>
  <c r="J107" i="4" s="1"/>
  <c r="I107" i="4"/>
  <c r="J94" i="4"/>
  <c r="J95" i="4"/>
  <c r="O95" i="4" s="1"/>
  <c r="AM95" i="4" s="1"/>
  <c r="J96" i="4"/>
  <c r="O96" i="4" s="1"/>
  <c r="AM96" i="4" s="1"/>
  <c r="J97" i="4"/>
  <c r="O97" i="4" s="1"/>
  <c r="AQ97" i="4" s="1"/>
  <c r="J98" i="4"/>
  <c r="O98" i="4" s="1"/>
  <c r="AQ98" i="4" s="1"/>
  <c r="J99" i="4"/>
  <c r="O99" i="4" s="1"/>
  <c r="AU99" i="4" s="1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F100" i="4"/>
  <c r="AG100" i="4"/>
  <c r="AH100" i="4"/>
  <c r="AJ100" i="4"/>
  <c r="AK100" i="4"/>
  <c r="AL100" i="4"/>
  <c r="AN100" i="4"/>
  <c r="AO100" i="4"/>
  <c r="AP100" i="4"/>
  <c r="AR100" i="4"/>
  <c r="AS100" i="4"/>
  <c r="AT100" i="4"/>
  <c r="J93" i="4"/>
  <c r="O93" i="4" s="1"/>
  <c r="J78" i="4"/>
  <c r="O78" i="4" s="1"/>
  <c r="AU78" i="4" s="1"/>
  <c r="J77" i="4"/>
  <c r="O77" i="4" s="1"/>
  <c r="AU77" i="4" s="1"/>
  <c r="J76" i="4"/>
  <c r="O76" i="4" s="1"/>
  <c r="AM76" i="4" s="1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J61" i="4"/>
  <c r="J60" i="4"/>
  <c r="O63" i="4" l="1"/>
  <c r="AE63" i="4" s="1"/>
  <c r="O73" i="4"/>
  <c r="AA73" i="4" s="1"/>
  <c r="O62" i="4"/>
  <c r="AA62" i="4" s="1"/>
  <c r="O64" i="4"/>
  <c r="W64" i="4" s="1"/>
  <c r="O68" i="4"/>
  <c r="W68" i="4" s="1"/>
  <c r="AE100" i="4"/>
  <c r="AI93" i="4"/>
  <c r="AM100" i="4"/>
  <c r="AI100" i="4"/>
  <c r="O66" i="4"/>
  <c r="AA66" i="4" s="1"/>
  <c r="AU100" i="4"/>
  <c r="O74" i="4"/>
  <c r="AQ74" i="4" s="1"/>
  <c r="AQ100" i="4"/>
  <c r="O70" i="4"/>
  <c r="AI70" i="4" s="1"/>
  <c r="O65" i="4"/>
  <c r="S65" i="4" s="1"/>
  <c r="O67" i="4"/>
  <c r="AE67" i="4" s="1"/>
  <c r="O71" i="4"/>
  <c r="AE71" i="4" s="1"/>
  <c r="O72" i="4"/>
  <c r="AQ72" i="4" s="1"/>
  <c r="O69" i="4"/>
  <c r="AE69" i="4" s="1"/>
  <c r="J100" i="4"/>
  <c r="E117" i="4"/>
  <c r="H117" i="4"/>
  <c r="K81" i="4"/>
  <c r="K82" i="4"/>
  <c r="K83" i="4"/>
  <c r="K84" i="4"/>
  <c r="K86" i="4"/>
  <c r="K87" i="4"/>
  <c r="J80" i="4"/>
  <c r="J81" i="4"/>
  <c r="J82" i="4"/>
  <c r="J83" i="4"/>
  <c r="J84" i="4"/>
  <c r="J85" i="4"/>
  <c r="J86" i="4"/>
  <c r="J87" i="4"/>
  <c r="J79" i="4"/>
  <c r="J59" i="4"/>
  <c r="K58" i="4"/>
  <c r="K59" i="4"/>
  <c r="J58" i="4"/>
  <c r="AQ90" i="4" l="1"/>
  <c r="O59" i="4"/>
  <c r="O58" i="4"/>
  <c r="O84" i="4"/>
  <c r="AA84" i="4" s="1"/>
  <c r="K79" i="4"/>
  <c r="O79" i="4" s="1"/>
  <c r="S79" i="4" s="1"/>
  <c r="O81" i="4"/>
  <c r="W81" i="4" s="1"/>
  <c r="O83" i="4"/>
  <c r="AM83" i="4" s="1"/>
  <c r="O87" i="4"/>
  <c r="AA87" i="4" s="1"/>
  <c r="O86" i="4"/>
  <c r="AI86" i="4" s="1"/>
  <c r="O85" i="4"/>
  <c r="AE85" i="4" s="1"/>
  <c r="O82" i="4"/>
  <c r="AM82" i="4" s="1"/>
  <c r="AM90" i="4" s="1"/>
  <c r="K55" i="4"/>
  <c r="K53" i="4"/>
  <c r="K54" i="4"/>
  <c r="J53" i="4"/>
  <c r="J54" i="4"/>
  <c r="J55" i="4"/>
  <c r="J52" i="4"/>
  <c r="AA90" i="4" l="1"/>
  <c r="O54" i="4"/>
  <c r="AI54" i="4" s="1"/>
  <c r="AI56" i="4" s="1"/>
  <c r="AI90" i="4" s="1"/>
  <c r="W58" i="4"/>
  <c r="J56" i="4"/>
  <c r="J90" i="4" s="1"/>
  <c r="O55" i="4"/>
  <c r="S55" i="4" s="1"/>
  <c r="O53" i="4"/>
  <c r="W53" i="4" s="1"/>
  <c r="P113" i="4" l="1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O100" i="4" l="1"/>
  <c r="N100" i="4"/>
  <c r="M100" i="4"/>
  <c r="L100" i="4"/>
  <c r="K80" i="4" l="1"/>
  <c r="L113" i="4"/>
  <c r="M113" i="4"/>
  <c r="N113" i="4"/>
  <c r="O113" i="4"/>
  <c r="O80" i="4" l="1"/>
  <c r="K113" i="4"/>
  <c r="J115" i="4"/>
  <c r="J116" i="4" s="1"/>
  <c r="J117" i="4" s="1"/>
  <c r="M115" i="4"/>
  <c r="M116" i="4" s="1"/>
  <c r="O115" i="4"/>
  <c r="O116" i="4" s="1"/>
  <c r="Q115" i="4"/>
  <c r="Q116" i="4" s="1"/>
  <c r="S115" i="4"/>
  <c r="S116" i="4" s="1"/>
  <c r="U115" i="4"/>
  <c r="U116" i="4" s="1"/>
  <c r="W115" i="4"/>
  <c r="W116" i="4" s="1"/>
  <c r="Y115" i="4"/>
  <c r="Y116" i="4" s="1"/>
  <c r="AA115" i="4"/>
  <c r="AA116" i="4" s="1"/>
  <c r="AC115" i="4"/>
  <c r="AC116" i="4" s="1"/>
  <c r="AE115" i="4"/>
  <c r="AE116" i="4" s="1"/>
  <c r="AG115" i="4"/>
  <c r="AG116" i="4" s="1"/>
  <c r="AI115" i="4"/>
  <c r="AI116" i="4" s="1"/>
  <c r="AK115" i="4"/>
  <c r="AK116" i="4" s="1"/>
  <c r="AM115" i="4"/>
  <c r="AM116" i="4" s="1"/>
  <c r="AO115" i="4"/>
  <c r="AO116" i="4" s="1"/>
  <c r="AQ115" i="4"/>
  <c r="AQ116" i="4" s="1"/>
  <c r="AS115" i="4"/>
  <c r="AS116" i="4" s="1"/>
  <c r="AU115" i="4"/>
  <c r="AU116" i="4" s="1"/>
  <c r="L115" i="4"/>
  <c r="L116" i="4" s="1"/>
  <c r="N115" i="4"/>
  <c r="N116" i="4" s="1"/>
  <c r="P115" i="4"/>
  <c r="P116" i="4" s="1"/>
  <c r="R115" i="4"/>
  <c r="R116" i="4" s="1"/>
  <c r="T115" i="4"/>
  <c r="T116" i="4" s="1"/>
  <c r="T117" i="4" s="1"/>
  <c r="V115" i="4"/>
  <c r="V116" i="4" s="1"/>
  <c r="X115" i="4"/>
  <c r="X116" i="4" s="1"/>
  <c r="Z115" i="4"/>
  <c r="Z116" i="4" s="1"/>
  <c r="AB115" i="4"/>
  <c r="AB116" i="4" s="1"/>
  <c r="AD115" i="4"/>
  <c r="AD116" i="4" s="1"/>
  <c r="AF115" i="4"/>
  <c r="AF116" i="4" s="1"/>
  <c r="AH115" i="4"/>
  <c r="AH116" i="4" s="1"/>
  <c r="AJ115" i="4"/>
  <c r="AJ116" i="4" s="1"/>
  <c r="AJ117" i="4" s="1"/>
  <c r="AL115" i="4"/>
  <c r="AL116" i="4" s="1"/>
  <c r="AN115" i="4"/>
  <c r="AN116" i="4" s="1"/>
  <c r="AP115" i="4"/>
  <c r="AP116" i="4" s="1"/>
  <c r="AR115" i="4"/>
  <c r="AR116" i="4" s="1"/>
  <c r="AT115" i="4"/>
  <c r="AT116" i="4" s="1"/>
  <c r="AU80" i="4" l="1"/>
  <c r="K115" i="4"/>
  <c r="K116" i="4" s="1"/>
  <c r="AO117" i="4"/>
  <c r="AS117" i="4"/>
  <c r="AN117" i="4"/>
  <c r="AF117" i="4"/>
  <c r="X117" i="4"/>
  <c r="AP117" i="4"/>
  <c r="AH117" i="4"/>
  <c r="Z117" i="4"/>
  <c r="AB117" i="4"/>
  <c r="AQ117" i="4"/>
  <c r="AL117" i="4"/>
  <c r="AD117" i="4"/>
  <c r="V117" i="4"/>
  <c r="AR117" i="4"/>
  <c r="Q117" i="4"/>
  <c r="U117" i="4"/>
  <c r="Y117" i="4"/>
  <c r="AG117" i="4"/>
  <c r="AK117" i="4"/>
  <c r="AT117" i="4"/>
  <c r="AA117" i="4"/>
  <c r="AI117" i="4"/>
  <c r="AM117" i="4"/>
  <c r="AJ118" i="4" s="1"/>
  <c r="AJ119" i="4" s="1"/>
  <c r="AU90" i="4" l="1"/>
  <c r="AU117" i="4" s="1"/>
  <c r="AR118" i="4" s="1"/>
  <c r="AR119" i="4" s="1"/>
  <c r="AJ120" i="4"/>
  <c r="T120" i="4"/>
  <c r="X120" i="4"/>
  <c r="AR120" i="4"/>
  <c r="AN120" i="4"/>
  <c r="AN118" i="4"/>
  <c r="AN119" i="4" s="1"/>
  <c r="AF120" i="4"/>
  <c r="AF118" i="4"/>
  <c r="AF119" i="4" s="1"/>
  <c r="X118" i="4"/>
  <c r="X119" i="4" s="1"/>
  <c r="J109" i="4"/>
  <c r="J110" i="4"/>
  <c r="J111" i="4"/>
  <c r="I113" i="4"/>
  <c r="I115" i="4"/>
  <c r="I116" i="4"/>
  <c r="I117" i="4" s="1"/>
  <c r="J112" i="4"/>
  <c r="AC117" i="4" l="1"/>
  <c r="AB120" i="4" s="1"/>
  <c r="M117" i="4"/>
  <c r="K61" i="4" l="1"/>
  <c r="O61" i="4" l="1"/>
  <c r="AE61" i="4"/>
  <c r="AE90" i="4" s="1"/>
  <c r="N117" i="4"/>
  <c r="R117" i="4"/>
  <c r="K60" i="4"/>
  <c r="AE117" i="4" l="1"/>
  <c r="AB118" i="4" s="1"/>
  <c r="AB119" i="4" s="1"/>
  <c r="O60" i="4"/>
  <c r="P117" i="4"/>
  <c r="P120" i="4" s="1"/>
  <c r="K52" i="4"/>
  <c r="K56" i="4" s="1"/>
  <c r="K90" i="4" s="1"/>
  <c r="K117" i="4" s="1"/>
  <c r="S60" i="4" l="1"/>
  <c r="O52" i="4"/>
  <c r="L117" i="4"/>
  <c r="S52" i="4" l="1"/>
  <c r="S56" i="4" s="1"/>
  <c r="S90" i="4" s="1"/>
  <c r="S117" i="4" s="1"/>
  <c r="P118" i="4" s="1"/>
  <c r="P119" i="4" s="1"/>
  <c r="O56" i="4"/>
  <c r="O90" i="4" s="1"/>
  <c r="O117" i="4" s="1"/>
  <c r="W52" i="4"/>
  <c r="W56" i="4" l="1"/>
  <c r="W90" i="4" s="1"/>
  <c r="W117" i="4" s="1"/>
  <c r="T118" i="4" s="1"/>
  <c r="T119" i="4" s="1"/>
</calcChain>
</file>

<file path=xl/sharedStrings.xml><?xml version="1.0" encoding="utf-8"?>
<sst xmlns="http://schemas.openxmlformats.org/spreadsheetml/2006/main" count="580" uniqueCount="290">
  <si>
    <t>Всього</t>
  </si>
  <si>
    <t>у тому числі</t>
  </si>
  <si>
    <t>Самостійна робота</t>
  </si>
  <si>
    <t>Розподіл за семестрами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</si>
  <si>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</si>
  <si>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</si>
  <si>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</si>
  <si>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</si>
  <si>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</si>
  <si>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</si>
  <si>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</si>
  <si>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</si>
  <si>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</si>
  <si>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</si>
  <si>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</si>
  <si>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</si>
  <si>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</si>
  <si>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І. Графік навчального процесу</t>
  </si>
  <si>
    <t xml:space="preserve">НАЗВА НАВЧАЛЬНОЇ
ДИСЦИПЛІНИ
</t>
  </si>
  <si>
    <t>Екзамени</t>
  </si>
  <si>
    <t>Заліки</t>
  </si>
  <si>
    <t>проекти</t>
  </si>
  <si>
    <t>роботи</t>
  </si>
  <si>
    <t>Курсові</t>
  </si>
  <si>
    <t>Загальний обсяг</t>
  </si>
  <si>
    <t>Аудиторних</t>
  </si>
  <si>
    <t>V. План навчального процесу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</si>
  <si>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</si>
  <si>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</si>
  <si>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</si>
  <si>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</si>
  <si>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</si>
  <si>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</si>
  <si>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</si>
  <si>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</si>
  <si>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</si>
  <si>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</si>
  <si>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</si>
  <si>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</si>
  <si>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</si>
  <si>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</si>
  <si>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</si>
  <si>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</si>
  <si>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</si>
  <si>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</si>
  <si>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</si>
  <si>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</si>
  <si>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</si>
  <si>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</si>
  <si>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</si>
  <si>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</si>
  <si>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</si>
  <si>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</si>
  <si>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</si>
  <si>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</si>
  <si>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</si>
  <si>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</si>
  <si>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</si>
  <si>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</si>
  <si>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</si>
  <si>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</si>
  <si>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</si>
  <si>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</si>
  <si>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</si>
  <si>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</si>
  <si>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</si>
  <si>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</si>
  <si>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</si>
  <si>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</si>
  <si>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</si>
  <si>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</si>
  <si>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</si>
  <si>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</si>
  <si>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</si>
  <si>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</si>
  <si>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</si>
  <si>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</si>
  <si>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</si>
  <si>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</si>
  <si>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(підпис)             (прізвище та ініціали)</t>
  </si>
  <si>
    <t>Кваліфікація</t>
  </si>
  <si>
    <t xml:space="preserve">на основі </t>
  </si>
  <si>
    <t xml:space="preserve">з галузі знань </t>
  </si>
  <si>
    <t xml:space="preserve">Строк навчання </t>
  </si>
  <si>
    <t>Форма навчання</t>
  </si>
  <si>
    <t xml:space="preserve">     “Затверджую”</t>
  </si>
  <si>
    <t>"___"_____________20__ року</t>
  </si>
  <si>
    <t>М.П.</t>
  </si>
  <si>
    <t xml:space="preserve">Підготовки </t>
  </si>
  <si>
    <t>Лекцїї</t>
  </si>
  <si>
    <t>Лабораторні</t>
  </si>
  <si>
    <t>Всього:</t>
  </si>
  <si>
    <t>Державний іспит</t>
  </si>
  <si>
    <t>Переддипломна практика</t>
  </si>
  <si>
    <t>2. Вибіркова частина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</si>
  <si>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</si>
  <si>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</si>
  <si>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</si>
  <si>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</si>
  <si>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</si>
  <si>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</si>
  <si>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Міністерство освіти і науки  України</t>
  </si>
  <si>
    <t>Івано-Франківський національний технічний університет нафти і газу</t>
  </si>
  <si>
    <t>Ректор</t>
  </si>
  <si>
    <t>Є.І.Крижанівський</t>
  </si>
  <si>
    <t>денна</t>
  </si>
  <si>
    <t>за спеціальністю</t>
  </si>
  <si>
    <t>ПОЗНАЧЕННЯ:</t>
  </si>
  <si>
    <t>II. ЗВЕДЕНІ ДАНІ ПРО БЮДЖЕТ ЧАСУ, тижні</t>
  </si>
  <si>
    <t>Курс</t>
  </si>
  <si>
    <t>Іспит</t>
  </si>
  <si>
    <t>Канікули</t>
  </si>
  <si>
    <t>Разом</t>
  </si>
  <si>
    <t>III. ПРАКТИКА</t>
  </si>
  <si>
    <t>Назва практики</t>
  </si>
  <si>
    <t>Семестр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</si>
  <si>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</si>
  <si>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</si>
  <si>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</si>
  <si>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(робота))</t>
  </si>
  <si>
    <t>1 семестр</t>
  </si>
  <si>
    <t>2 семестр</t>
  </si>
  <si>
    <t>3 семестр</t>
  </si>
  <si>
    <t>Загальна кількість годин</t>
  </si>
  <si>
    <t>Кількість домашніх робіт</t>
  </si>
  <si>
    <t>Шифр за ОПП</t>
  </si>
  <si>
    <t>Кількість кредитів</t>
  </si>
  <si>
    <t>1. Обов'язкові дисципліни</t>
  </si>
  <si>
    <t>4 семестр</t>
  </si>
  <si>
    <t>5 семестр</t>
  </si>
  <si>
    <t>6 семестр</t>
  </si>
  <si>
    <t>7 семестр</t>
  </si>
  <si>
    <t>8 семестр</t>
  </si>
  <si>
    <t>Кафедра, яка забезпечує</t>
  </si>
  <si>
    <t>бакалавра</t>
  </si>
  <si>
    <t>повної загальної середньої освіти</t>
  </si>
  <si>
    <t>Бакалаврська робота</t>
  </si>
  <si>
    <t>Практика</t>
  </si>
  <si>
    <t>Виробнича практика</t>
  </si>
  <si>
    <t>ВІЙСЬ</t>
  </si>
  <si>
    <t>І</t>
  </si>
  <si>
    <t>К</t>
  </si>
  <si>
    <t>ПП</t>
  </si>
  <si>
    <t>ВП</t>
  </si>
  <si>
    <t>ВЗ</t>
  </si>
  <si>
    <t>-</t>
  </si>
  <si>
    <t>Теоретичне навчання</t>
  </si>
  <si>
    <t xml:space="preserve">Військова підготовка </t>
  </si>
  <si>
    <t>Всього в плані:</t>
  </si>
  <si>
    <t>Т</t>
  </si>
  <si>
    <t>Всього в циклі:</t>
  </si>
  <si>
    <t>Розподіл годин за курсами і семестрами</t>
  </si>
  <si>
    <t>18 тижнів</t>
  </si>
  <si>
    <t>Практичні</t>
  </si>
  <si>
    <t>Всього в блоці:</t>
  </si>
  <si>
    <t>ВВС.2</t>
  </si>
  <si>
    <t>Дисципліна 1</t>
  </si>
  <si>
    <t>Дисципліна 2</t>
  </si>
  <si>
    <t>Дисципліна 3</t>
  </si>
  <si>
    <t>Дисципліна 4</t>
  </si>
  <si>
    <t>Дисципліна 5</t>
  </si>
  <si>
    <t>Дисципліна 6</t>
  </si>
  <si>
    <t>Дисципліна 7</t>
  </si>
  <si>
    <t>Дисципліна 8</t>
  </si>
  <si>
    <t xml:space="preserve">Цикл 1. Професійно-орієнтовані дисципліни </t>
  </si>
  <si>
    <t>Цикл 2. Дисципліни вільного вибору студента</t>
  </si>
  <si>
    <t>Кваліфікаційна робота (проект)</t>
  </si>
  <si>
    <t>Гарант освітньої програми _____________________________________</t>
  </si>
  <si>
    <t>Завідувач кафедри  ____________________________________</t>
  </si>
  <si>
    <t>Директор інституту _____________________________________</t>
  </si>
  <si>
    <t>Начальник навчального відділу _____________________________________</t>
  </si>
  <si>
    <t>2.1. Вибірковий блок додаткових загальних компетентностей (соціо-економічного та гуманітарного спрямування)</t>
  </si>
  <si>
    <t>2.2. Вибірковий блок спеціальних компетентностей (природничого, інженерно-технічного та/або професійного спрямування</t>
  </si>
  <si>
    <t>Н А В Ч А Л Ь Н И Й    П Л А Н</t>
  </si>
  <si>
    <t>3 роки 10 місяців</t>
  </si>
  <si>
    <t>бакалаврська робота</t>
  </si>
  <si>
    <t>ВП - Виробнича практика; ДІ - Державний іспит; І - Іспит; К - Канікули; ПП - Переддипломна практика; ТН - Теоретичне навчання; НП - Навчальна практика; БР - Бакалаврська робота; ВЗ - Військові збори</t>
  </si>
  <si>
    <t>БР</t>
  </si>
  <si>
    <t>Додаток 1 до "Методичних рекомендацій щодо підготовки навчальних планів"</t>
  </si>
  <si>
    <t>освітньо-професійною програмою</t>
  </si>
  <si>
    <t>Шифр груп</t>
  </si>
  <si>
    <t xml:space="preserve">План чинний з </t>
  </si>
  <si>
    <t>Ухвалено Вченою радою університету "___"________________202__р., протокол № ____</t>
  </si>
  <si>
    <t>________________</t>
  </si>
  <si>
    <t>15 - Автоматизація та приладобудування</t>
  </si>
  <si>
    <t>бакалавр з метрології та інформаційно-вимірювальної техніки за спеціалізацією інженерія відновлюваної енергетики</t>
  </si>
  <si>
    <t>152 Метрологія та інформаційно-вимірювальна техніка</t>
  </si>
  <si>
    <t xml:space="preserve">Англійська мова </t>
  </si>
  <si>
    <t xml:space="preserve">Філософія та екологічна етика </t>
  </si>
  <si>
    <t>Риторика та соціальні комунікації</t>
  </si>
  <si>
    <t>Вища математика</t>
  </si>
  <si>
    <t>Фізика</t>
  </si>
  <si>
    <t>Вступ до спеціальності</t>
  </si>
  <si>
    <t>Основи побудови електричних систем та мереж</t>
  </si>
  <si>
    <t xml:space="preserve">Математичне та комп’ютерне моделювання </t>
  </si>
  <si>
    <t>Інформаційно-комунікаційні технології</t>
  </si>
  <si>
    <t>Світова економіка та підприємництво</t>
  </si>
  <si>
    <t>Матеріали та компоненти відновлюваних джерел енергії</t>
  </si>
  <si>
    <t xml:space="preserve">Основи електротехніки та промислова електроніка </t>
  </si>
  <si>
    <t>Основи теплотехніки та технічна термодинаміка</t>
  </si>
  <si>
    <t>Сонячна та вітрова енергетика</t>
  </si>
  <si>
    <t>Гідроенергетика, біоенергетика та  низькопотенційні джерела енергії</t>
  </si>
  <si>
    <t>Діагностика обладнання систем з відновлюваними джерелами енергії</t>
  </si>
  <si>
    <t>Енергоефективні будівлі</t>
  </si>
  <si>
    <t>Оцінка впливів на навколишнє середовище</t>
  </si>
  <si>
    <t xml:space="preserve">Виробнича практика </t>
  </si>
  <si>
    <t xml:space="preserve">Передкваліфікаційна практика </t>
  </si>
  <si>
    <t xml:space="preserve">Кваліфікаційна робота </t>
  </si>
  <si>
    <t xml:space="preserve">Цикл 1. Дисципліни загальної та спеціальної (фахової) підготовки </t>
  </si>
  <si>
    <t xml:space="preserve">Цикл 2. - Дисципліни професійної та практичної підготовки </t>
  </si>
  <si>
    <t>Фізичні основи відновлюваних джерел енергії</t>
  </si>
  <si>
    <t>Засоби вимірювальної техніки</t>
  </si>
  <si>
    <t xml:space="preserve">Енергетичний аудит </t>
  </si>
  <si>
    <t>Технології та засоби оцінки якості та обліку енергії</t>
  </si>
  <si>
    <t>Розумні мережі (Smart Grid)</t>
  </si>
  <si>
    <t>Мікроконтролери та технології передавання даних в енергетиці</t>
  </si>
  <si>
    <t>Обробка метеорологічних спостережень для потреб енергетики</t>
  </si>
  <si>
    <t>5,6,8</t>
  </si>
  <si>
    <t>Кількість кредитів ECTS</t>
  </si>
  <si>
    <t>Основи метрології та забезпечення якості</t>
  </si>
  <si>
    <t xml:space="preserve">Основи автоматизації та контролю в системах відновлюваної енергетики </t>
  </si>
  <si>
    <t>Інженерія відновлюваної енергетики</t>
  </si>
  <si>
    <t>ІВЕ</t>
  </si>
  <si>
    <t>Основи академічного письма</t>
  </si>
  <si>
    <t>УГКЦ</t>
  </si>
  <si>
    <t>ІНМОВ</t>
  </si>
  <si>
    <t>ЕМТД</t>
  </si>
  <si>
    <t>ІПЗ</t>
  </si>
  <si>
    <t>ТЕУ</t>
  </si>
  <si>
    <t>ЕЕЕ</t>
  </si>
  <si>
    <t>СН</t>
  </si>
  <si>
    <t>ФП</t>
  </si>
  <si>
    <t>ФІЗ</t>
  </si>
  <si>
    <t>Енергетичні системи та ринки</t>
  </si>
  <si>
    <t>ЗП.01</t>
  </si>
  <si>
    <t>ЗП.02</t>
  </si>
  <si>
    <t>ЗП.03</t>
  </si>
  <si>
    <t>ЗП.04</t>
  </si>
  <si>
    <t>ПП.01</t>
  </si>
  <si>
    <t>ПП.02</t>
  </si>
  <si>
    <t>ПП.03</t>
  </si>
  <si>
    <t>ПП.04</t>
  </si>
  <si>
    <t>ПП.05</t>
  </si>
  <si>
    <t>ПП.06</t>
  </si>
  <si>
    <t>ПП.07</t>
  </si>
  <si>
    <t>ПП.08</t>
  </si>
  <si>
    <t>ПП.09</t>
  </si>
  <si>
    <t>ПП.10</t>
  </si>
  <si>
    <t>ПП.11</t>
  </si>
  <si>
    <t>ПП.12</t>
  </si>
  <si>
    <t>ПП.13</t>
  </si>
  <si>
    <t>ПП.14</t>
  </si>
  <si>
    <t>ПП.15</t>
  </si>
  <si>
    <t>ПП.16</t>
  </si>
  <si>
    <t>ПП.17</t>
  </si>
  <si>
    <t>ПП.18</t>
  </si>
  <si>
    <t>ПП.19</t>
  </si>
  <si>
    <t>ПП.20</t>
  </si>
  <si>
    <t>ПП.21</t>
  </si>
  <si>
    <t>ПП.22</t>
  </si>
  <si>
    <t>ПП.23</t>
  </si>
  <si>
    <t>ПП.24</t>
  </si>
  <si>
    <t>ПП.25</t>
  </si>
  <si>
    <t>ПП.26</t>
  </si>
  <si>
    <t>ПП.27</t>
  </si>
  <si>
    <t>ПП.28</t>
  </si>
  <si>
    <t>ПМА</t>
  </si>
  <si>
    <t>ТЗНС</t>
  </si>
  <si>
    <t>ВПП.01</t>
  </si>
  <si>
    <t>ВПП.02</t>
  </si>
  <si>
    <t>ВПП.03</t>
  </si>
  <si>
    <t>ВПП.04</t>
  </si>
  <si>
    <t>ВПП.05</t>
  </si>
  <si>
    <t>ВПП.06</t>
  </si>
  <si>
    <t>ВПП.07</t>
  </si>
  <si>
    <t>ВЗП.01</t>
  </si>
  <si>
    <t>ВЗП.02</t>
  </si>
  <si>
    <t>ВЗП.03</t>
  </si>
  <si>
    <t>ВЗП.04</t>
  </si>
  <si>
    <t>ПН.01</t>
  </si>
  <si>
    <t>ПН.02</t>
  </si>
  <si>
    <t>ВПМ.01</t>
  </si>
  <si>
    <t>ВПП.08</t>
  </si>
  <si>
    <t>ВПП.09</t>
  </si>
  <si>
    <t>ВПП.10</t>
  </si>
  <si>
    <t>Стандартизація, сертифікація та системи управління якістю</t>
  </si>
  <si>
    <t>ПП.29</t>
  </si>
  <si>
    <t>Технологія працевлаштування за спеціальністю</t>
  </si>
  <si>
    <t>Проектування та монтаж енергетичних та інформаційно-вимірювальних систем відновлюваної енергетики</t>
  </si>
  <si>
    <t>15 тижнів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</si>
</sst>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charset val="204"/>
    </font>
    <font>
      <b/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name val="Arial Cyr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"/>
      <family val="1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u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2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2" fillId="0" borderId="0" xfId="0" applyFont="1" applyFill="1"/>
    <xf numFmtId="0" fontId="13" fillId="0" borderId="0" xfId="0" applyFont="1" applyFill="1" applyBorder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2" xfId="0" applyFont="1" applyFill="1" applyBorder="1"/>
    <xf numFmtId="0" fontId="14" fillId="0" borderId="2" xfId="0" applyFont="1" applyFill="1" applyBorder="1"/>
    <xf numFmtId="0" fontId="15" fillId="0" borderId="0" xfId="0" applyFont="1" applyFill="1"/>
    <xf numFmtId="0" fontId="14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Continuous"/>
    </xf>
    <xf numFmtId="0" fontId="16" fillId="0" borderId="0" xfId="0" applyFont="1"/>
    <xf numFmtId="0" fontId="12" fillId="0" borderId="0" xfId="0" applyFont="1" applyFill="1" applyBorder="1" applyAlignment="1"/>
    <xf numFmtId="0" fontId="17" fillId="0" borderId="0" xfId="0" applyFont="1" applyFill="1" applyAlignment="1">
      <alignment horizontal="center"/>
    </xf>
    <xf numFmtId="0" fontId="15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textRotation="90"/>
    </xf>
    <xf numFmtId="49" fontId="16" fillId="0" borderId="3" xfId="0" applyNumberFormat="1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/>
    <xf numFmtId="0" fontId="19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49" fontId="20" fillId="0" borderId="0" xfId="0" applyNumberFormat="1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center" textRotation="90"/>
    </xf>
    <xf numFmtId="0" fontId="21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6" fillId="0" borderId="1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49" fontId="12" fillId="0" borderId="24" xfId="0" applyNumberFormat="1" applyFont="1" applyFill="1" applyBorder="1" applyAlignment="1"/>
    <xf numFmtId="0" fontId="14" fillId="0" borderId="0" xfId="0" applyFont="1" applyFill="1" applyBorder="1" applyAlignment="1">
      <alignment vertical="center" wrapText="1"/>
    </xf>
    <xf numFmtId="0" fontId="12" fillId="0" borderId="0" xfId="0" applyFont="1"/>
    <xf numFmtId="0" fontId="14" fillId="0" borderId="0" xfId="0" applyFont="1" applyFill="1" applyBorder="1" applyAlignment="1">
      <alignment vertical="top" wrapText="1"/>
    </xf>
    <xf numFmtId="0" fontId="14" fillId="0" borderId="0" xfId="0" applyFont="1"/>
    <xf numFmtId="0" fontId="12" fillId="0" borderId="2" xfId="0" applyFont="1" applyBorder="1"/>
    <xf numFmtId="0" fontId="14" fillId="0" borderId="2" xfId="0" applyFont="1" applyBorder="1"/>
    <xf numFmtId="0" fontId="9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9" fillId="0" borderId="18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textRotation="255"/>
    </xf>
    <xf numFmtId="49" fontId="16" fillId="0" borderId="3" xfId="0" applyNumberFormat="1" applyFont="1" applyBorder="1" applyAlignment="1">
      <alignment horizontal="center" textRotation="255"/>
    </xf>
    <xf numFmtId="49" fontId="16" fillId="0" borderId="19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textRotation="255"/>
    </xf>
    <xf numFmtId="49" fontId="16" fillId="0" borderId="29" xfId="0" applyNumberFormat="1" applyFont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2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49" fontId="12" fillId="0" borderId="24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textRotation="90" wrapText="1"/>
    </xf>
    <xf numFmtId="0" fontId="16" fillId="0" borderId="14" xfId="0" applyFont="1" applyFill="1" applyBorder="1" applyAlignment="1">
      <alignment horizontal="center" textRotation="90"/>
    </xf>
    <xf numFmtId="0" fontId="16" fillId="0" borderId="15" xfId="0" applyFont="1" applyFill="1" applyBorder="1" applyAlignment="1">
      <alignment horizontal="center" textRotation="90"/>
    </xf>
    <xf numFmtId="0" fontId="14" fillId="0" borderId="0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49" fontId="12" fillId="0" borderId="2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/>
    </xf>
    <xf numFmtId="0" fontId="6" fillId="0" borderId="18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1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top"/>
    </xf>
    <xf numFmtId="0" fontId="1" fillId="0" borderId="19" xfId="0" applyFont="1" applyBorder="1" applyAlignment="1">
      <alignment horizontal="left" vertical="center" textRotation="90" wrapText="1"/>
    </xf>
    <xf numFmtId="0" fontId="1" fillId="0" borderId="20" xfId="0" applyFont="1" applyBorder="1" applyAlignment="1">
      <alignment horizontal="left" vertical="center" textRotation="90" wrapText="1"/>
    </xf>
    <xf numFmtId="0" fontId="1" fillId="0" borderId="6" xfId="0" applyFont="1" applyBorder="1" applyAlignment="1">
      <alignment horizontal="left" vertical="center" textRotation="90" wrapText="1"/>
    </xf>
    <xf numFmtId="0" fontId="1" fillId="0" borderId="19" xfId="0" applyFont="1" applyBorder="1" applyAlignment="1">
      <alignment horizontal="center" textRotation="90" wrapText="1"/>
    </xf>
    <xf numFmtId="0" fontId="1" fillId="0" borderId="2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16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6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horizontal="left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0" fillId="0" borderId="2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10" fillId="0" borderId="17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9" fontId="1" fillId="0" borderId="19" xfId="0" applyNumberFormat="1" applyFont="1" applyBorder="1" applyAlignment="1">
      <alignment horizontal="center" textRotation="90" wrapText="1"/>
    </xf>
    <xf numFmtId="49" fontId="1" fillId="0" borderId="20" xfId="0" applyNumberFormat="1" applyFont="1" applyBorder="1" applyAlignment="1">
      <alignment horizontal="center" textRotation="90" wrapText="1"/>
    </xf>
    <xf numFmtId="49" fontId="1" fillId="0" borderId="6" xfId="0" applyNumberFormat="1" applyFont="1" applyBorder="1" applyAlignment="1">
      <alignment horizont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1" fontId="10" fillId="0" borderId="17" xfId="0" applyNumberFormat="1" applyFont="1" applyFill="1" applyBorder="1" applyAlignment="1">
      <alignment horizontal="center" vertical="top"/>
    </xf>
    <xf numFmtId="1" fontId="10" fillId="0" borderId="5" xfId="0" applyNumberFormat="1" applyFont="1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N81"/>
  <sheetViews>
    <sheetView tabSelected="1" zoomScaleNormal="100" workbookViewId="0">
      <selection activeCell="K38" sqref="K38"/>
    </sheetView>
  </sheetViews>
  <sheetFormatPr defaultColWidth="8.7265625" defaultRowHeight="14" x14ac:dyDescent="0.3"/>
  <cols>
    <col min="1" max="1" width="4.26953125" style="10" customWidth="1"/>
    <col min="2" max="2" width="2.453125" style="10" customWidth="1"/>
    <col min="3" max="4" width="2.81640625" style="10" customWidth="1"/>
    <col min="5" max="5" width="3" style="10" customWidth="1"/>
    <col min="6" max="6" width="2.81640625" style="10" customWidth="1"/>
    <col min="7" max="10" width="2.7265625" style="10" customWidth="1"/>
    <col min="11" max="11" width="3.81640625" style="10" customWidth="1"/>
    <col min="12" max="12" width="2.7265625" style="10" customWidth="1"/>
    <col min="13" max="14" width="2.453125" style="10" customWidth="1"/>
    <col min="15" max="15" width="2.81640625" style="10" customWidth="1"/>
    <col min="16" max="16" width="2.54296875" style="10" customWidth="1"/>
    <col min="17" max="17" width="2.7265625" style="10" customWidth="1"/>
    <col min="18" max="18" width="2.54296875" style="10" customWidth="1"/>
    <col min="19" max="22" width="2.453125" style="10" customWidth="1"/>
    <col min="23" max="23" width="3.453125" style="10" customWidth="1"/>
    <col min="24" max="24" width="3.54296875" style="10" customWidth="1"/>
    <col min="25" max="32" width="2.453125" style="10" customWidth="1"/>
    <col min="33" max="33" width="3.1796875" style="10" customWidth="1"/>
    <col min="34" max="42" width="2.453125" style="10" customWidth="1"/>
    <col min="43" max="43" width="3.26953125" style="10" customWidth="1"/>
    <col min="44" max="44" width="4" style="10" customWidth="1"/>
    <col min="45" max="45" width="3.453125" style="10" customWidth="1"/>
    <col min="46" max="46" width="3.7265625" style="10" customWidth="1"/>
    <col min="47" max="59" width="2.453125" style="10" customWidth="1"/>
    <col min="60" max="64" width="1.453125" style="10" customWidth="1"/>
    <col min="65" max="65" width="0.81640625" style="10" customWidth="1"/>
    <col min="66" max="16384" width="8.7265625" style="10"/>
  </cols>
  <sheetData>
    <row r="1" spans="1:66" ht="12" customHeight="1" x14ac:dyDescent="0.3">
      <c r="C1" s="11" t="s">
        <v>85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3"/>
      <c r="AL1" s="13"/>
      <c r="AM1" s="13"/>
      <c r="AN1" s="13"/>
      <c r="AO1" s="13"/>
      <c r="AP1" s="13"/>
      <c r="AQ1" s="41"/>
      <c r="AR1" s="164" t="s">
        <v>178</v>
      </c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3"/>
      <c r="BI1" s="13"/>
      <c r="BJ1" s="13"/>
      <c r="BK1" s="13"/>
      <c r="BL1" s="13"/>
      <c r="BM1" s="13"/>
      <c r="BN1" s="13"/>
    </row>
    <row r="2" spans="1:66" ht="12" customHeight="1" x14ac:dyDescent="0.3">
      <c r="A2" s="14"/>
      <c r="B2" s="14"/>
      <c r="D2" s="15" t="s">
        <v>103</v>
      </c>
      <c r="E2" s="14"/>
      <c r="F2" s="14"/>
      <c r="G2" s="1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37"/>
      <c r="AQ2" s="41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3"/>
      <c r="BI2" s="13"/>
      <c r="BJ2" s="13"/>
      <c r="BK2" s="13"/>
      <c r="BL2" s="13"/>
      <c r="BM2" s="13"/>
      <c r="BN2" s="13"/>
    </row>
    <row r="3" spans="1:66" ht="12" customHeight="1" x14ac:dyDescent="0.3">
      <c r="A3" s="17"/>
      <c r="B3" s="17"/>
      <c r="C3" s="17"/>
      <c r="D3" s="17"/>
      <c r="E3" s="17"/>
      <c r="F3" s="17"/>
      <c r="G3" s="18" t="s">
        <v>104</v>
      </c>
      <c r="H3" s="17"/>
      <c r="I3" s="17"/>
      <c r="J3" s="17"/>
      <c r="K3" s="17"/>
      <c r="L3" s="17"/>
      <c r="M3" s="17"/>
      <c r="N3" s="17"/>
      <c r="AP3" s="41"/>
      <c r="AR3" s="23"/>
      <c r="AS3" s="23"/>
      <c r="AT3" s="23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13"/>
      <c r="BI3" s="13"/>
      <c r="BJ3" s="13"/>
      <c r="BK3" s="13"/>
      <c r="BL3" s="13"/>
      <c r="BM3" s="13"/>
      <c r="BN3" s="13"/>
    </row>
    <row r="4" spans="1:66" ht="12" customHeight="1" x14ac:dyDescent="0.3">
      <c r="B4" s="19" t="s">
        <v>79</v>
      </c>
      <c r="AS4" s="20"/>
      <c r="AT4" s="42" t="s">
        <v>80</v>
      </c>
      <c r="AU4" s="163" t="s">
        <v>185</v>
      </c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3"/>
      <c r="BI4" s="13"/>
      <c r="BJ4" s="13"/>
      <c r="BK4" s="13"/>
      <c r="BL4" s="13"/>
      <c r="BM4" s="13"/>
      <c r="BN4" s="13"/>
    </row>
    <row r="5" spans="1:66" ht="12" customHeight="1" x14ac:dyDescent="0.3">
      <c r="A5" s="10" t="s">
        <v>86</v>
      </c>
      <c r="P5" s="38" t="s">
        <v>101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Q5" s="21"/>
      <c r="AR5" s="21"/>
      <c r="AT5" s="21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3"/>
      <c r="BI5" s="13"/>
      <c r="BJ5" s="13"/>
      <c r="BK5" s="13"/>
      <c r="BL5" s="13"/>
      <c r="BM5" s="13"/>
      <c r="BN5" s="13"/>
    </row>
    <row r="6" spans="1:66" ht="30" customHeight="1" x14ac:dyDescent="0.3">
      <c r="B6" s="22" t="s">
        <v>87</v>
      </c>
      <c r="R6" s="19"/>
      <c r="AQ6" s="21"/>
      <c r="AR6" s="21"/>
      <c r="AS6" s="21"/>
      <c r="AT6" s="21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3"/>
      <c r="BI6" s="13"/>
      <c r="BJ6" s="13"/>
      <c r="BK6" s="13"/>
      <c r="BL6" s="13"/>
      <c r="BM6" s="13"/>
      <c r="BN6" s="13"/>
    </row>
    <row r="7" spans="1:66" ht="12" customHeigh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9" t="s">
        <v>102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R7" s="16"/>
      <c r="AS7" s="16"/>
      <c r="AT7" s="16"/>
      <c r="AU7" s="167" t="s">
        <v>174</v>
      </c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3"/>
      <c r="BI7" s="13"/>
      <c r="BJ7" s="13"/>
      <c r="BK7" s="13"/>
      <c r="BL7" s="13"/>
      <c r="BM7" s="13"/>
      <c r="BN7" s="13"/>
    </row>
    <row r="8" spans="1:66" ht="13.5" customHeight="1" x14ac:dyDescent="0.3">
      <c r="O8" s="19"/>
      <c r="AR8" s="21"/>
      <c r="AS8" s="21"/>
      <c r="AT8" s="42" t="s">
        <v>83</v>
      </c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3"/>
      <c r="BI8" s="13"/>
      <c r="BJ8" s="13"/>
      <c r="BK8" s="13"/>
      <c r="BL8" s="13"/>
      <c r="BM8" s="13"/>
      <c r="BN8" s="13"/>
    </row>
    <row r="9" spans="1:66" ht="12" customHeight="1" x14ac:dyDescent="0.3">
      <c r="AR9" s="23"/>
      <c r="AS9" s="23"/>
      <c r="AT9" s="23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3"/>
      <c r="BI9" s="13"/>
      <c r="BJ9" s="13"/>
      <c r="BK9" s="13"/>
      <c r="BL9" s="13"/>
      <c r="BM9" s="13"/>
      <c r="BN9" s="13"/>
    </row>
    <row r="10" spans="1:66" ht="12.75" customHeight="1" x14ac:dyDescent="0.3">
      <c r="W10" s="24" t="s">
        <v>173</v>
      </c>
      <c r="AQ10" s="21"/>
      <c r="AR10" s="21"/>
      <c r="AS10" s="21"/>
      <c r="AT10" s="21"/>
      <c r="AU10" s="168" t="s">
        <v>135</v>
      </c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3"/>
      <c r="BI10" s="13"/>
      <c r="BJ10" s="13"/>
      <c r="BK10" s="13"/>
      <c r="BL10" s="13"/>
      <c r="BM10" s="13"/>
      <c r="BN10" s="13"/>
    </row>
    <row r="11" spans="1:66" ht="12" customHeight="1" x14ac:dyDescent="0.3">
      <c r="AR11" s="16"/>
      <c r="AS11" s="16"/>
      <c r="AT11" s="16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3"/>
      <c r="BI11" s="13"/>
      <c r="BJ11" s="13"/>
      <c r="BK11" s="13"/>
      <c r="BL11" s="13"/>
      <c r="BM11" s="13"/>
      <c r="BN11" s="13"/>
    </row>
    <row r="12" spans="1:66" ht="12" customHeight="1" x14ac:dyDescent="0.3">
      <c r="A12" s="10" t="s">
        <v>88</v>
      </c>
      <c r="F12" s="16"/>
      <c r="G12" s="16"/>
      <c r="H12" s="16"/>
      <c r="I12" s="16"/>
      <c r="J12" s="16"/>
      <c r="K12" s="40" t="s">
        <v>134</v>
      </c>
      <c r="L12" s="16"/>
      <c r="M12" s="16"/>
      <c r="N12" s="16"/>
      <c r="O12" s="16"/>
      <c r="P12" s="16"/>
      <c r="R12" s="10" t="s">
        <v>82</v>
      </c>
      <c r="X12" s="154" t="s">
        <v>184</v>
      </c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S12" s="16"/>
      <c r="AT12" s="42" t="s">
        <v>81</v>
      </c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3"/>
      <c r="BI12" s="13"/>
      <c r="BJ12" s="13"/>
      <c r="BK12" s="13"/>
      <c r="BL12" s="13"/>
      <c r="BM12" s="13"/>
      <c r="BN12" s="13"/>
    </row>
    <row r="13" spans="1:66" ht="25" customHeight="1" x14ac:dyDescent="0.3">
      <c r="F13" s="19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S13" s="16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3"/>
      <c r="BI13" s="13"/>
      <c r="BJ13" s="13"/>
      <c r="BK13" s="13"/>
      <c r="BL13" s="13"/>
      <c r="BM13" s="13"/>
      <c r="BN13" s="13"/>
    </row>
    <row r="14" spans="1:66" ht="12" hidden="1" customHeight="1" x14ac:dyDescent="0.3"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</row>
    <row r="15" spans="1:66" ht="25" hidden="1" customHeight="1" x14ac:dyDescent="0.3"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</row>
    <row r="16" spans="1:66" ht="12" customHeight="1" x14ac:dyDescent="0.3">
      <c r="A16" s="10" t="s">
        <v>106</v>
      </c>
      <c r="G16" s="154" t="s">
        <v>186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U16" s="68" t="s">
        <v>180</v>
      </c>
      <c r="AV16" s="68"/>
      <c r="AW16" s="68"/>
      <c r="AX16" s="68"/>
      <c r="AY16" s="68"/>
      <c r="AZ16" s="70" t="s">
        <v>183</v>
      </c>
      <c r="BA16" s="70" t="s">
        <v>222</v>
      </c>
      <c r="BB16" s="70"/>
      <c r="BC16" s="70"/>
      <c r="BD16" s="70"/>
      <c r="BE16" s="70"/>
      <c r="BF16" s="70"/>
      <c r="BG16" s="70"/>
      <c r="BH16" s="13"/>
      <c r="BI16" s="13"/>
      <c r="BJ16" s="13"/>
      <c r="BK16" s="13"/>
      <c r="BL16" s="13"/>
      <c r="BM16" s="13"/>
      <c r="BN16" s="13"/>
    </row>
    <row r="17" spans="1:66" ht="25" customHeight="1" x14ac:dyDescent="0.3"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U17" s="68"/>
      <c r="AV17" s="68"/>
      <c r="AW17" s="68"/>
      <c r="AX17" s="68"/>
      <c r="AY17" s="68"/>
      <c r="AZ17" s="68"/>
      <c r="BA17" s="68"/>
      <c r="BB17" s="68"/>
      <c r="BC17" s="70"/>
      <c r="BD17" s="70"/>
      <c r="BE17" s="70"/>
      <c r="BF17" s="70"/>
      <c r="BG17" s="70"/>
      <c r="BH17" s="13"/>
      <c r="BI17" s="13"/>
      <c r="BJ17" s="13"/>
      <c r="BK17" s="13"/>
      <c r="BL17" s="13"/>
      <c r="BM17" s="13"/>
      <c r="BN17" s="13"/>
    </row>
    <row r="18" spans="1:66" customFormat="1" x14ac:dyDescent="0.3">
      <c r="A18" s="68" t="s">
        <v>179</v>
      </c>
      <c r="G18" s="69"/>
      <c r="H18" s="69"/>
      <c r="I18" s="69"/>
      <c r="J18" s="69"/>
      <c r="K18" s="69"/>
      <c r="L18" s="123" t="s">
        <v>221</v>
      </c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U18" s="68" t="s">
        <v>181</v>
      </c>
      <c r="AV18" s="68"/>
      <c r="AW18" s="68"/>
      <c r="AX18" s="68"/>
      <c r="AY18" s="68"/>
      <c r="AZ18" s="68"/>
      <c r="BA18" s="71"/>
      <c r="BB18" s="71"/>
      <c r="BC18" s="72"/>
      <c r="BD18" s="72"/>
      <c r="BE18" s="72"/>
      <c r="BF18" s="72"/>
      <c r="BG18" s="72"/>
    </row>
    <row r="19" spans="1:66" customFormat="1" x14ac:dyDescent="0.3">
      <c r="G19" s="69"/>
      <c r="H19" s="69"/>
      <c r="I19" s="69"/>
      <c r="J19" s="69"/>
      <c r="K19" s="69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BC19" s="13"/>
      <c r="BD19" s="13"/>
      <c r="BE19" s="13"/>
      <c r="BF19" s="13"/>
      <c r="BG19" s="13"/>
    </row>
    <row r="20" spans="1:66" ht="12" customHeight="1" x14ac:dyDescent="0.3">
      <c r="N20" s="10" t="s">
        <v>84</v>
      </c>
      <c r="U20" s="14" t="s">
        <v>105</v>
      </c>
      <c r="V20" s="26"/>
      <c r="W20" s="16"/>
      <c r="X20" s="16"/>
      <c r="Y20" s="16"/>
      <c r="Z20" s="16"/>
      <c r="AA20" s="16"/>
      <c r="AB20" s="16"/>
      <c r="AC20" s="14"/>
      <c r="AD20" s="14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</row>
    <row r="21" spans="1:66" ht="9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26"/>
      <c r="W21" s="16"/>
      <c r="X21" s="2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37"/>
      <c r="BD21" s="37"/>
      <c r="BE21" s="37"/>
      <c r="BF21" s="13"/>
      <c r="BG21" s="13"/>
      <c r="BH21" s="13"/>
      <c r="BI21" s="13"/>
      <c r="BJ21" s="13"/>
      <c r="BK21" s="13"/>
      <c r="BL21" s="13"/>
      <c r="BM21" s="13"/>
      <c r="BN21" s="13"/>
    </row>
    <row r="22" spans="1:66" ht="4.5" hidden="1" customHeigh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5"/>
      <c r="O22" s="27"/>
      <c r="P22" s="27"/>
      <c r="Q22" s="27"/>
      <c r="R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</row>
    <row r="23" spans="1:66" ht="12" customHeight="1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5" t="s">
        <v>17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41"/>
    </row>
    <row r="24" spans="1:66" ht="15.65" customHeight="1" x14ac:dyDescent="0.3">
      <c r="A24" s="53"/>
      <c r="B24" s="152" t="s">
        <v>4</v>
      </c>
      <c r="C24" s="150" t="s">
        <v>5</v>
      </c>
      <c r="D24" s="150"/>
      <c r="E24" s="150"/>
      <c r="F24" s="150"/>
      <c r="G24" s="150" t="s">
        <v>6</v>
      </c>
      <c r="H24" s="150"/>
      <c r="I24" s="150"/>
      <c r="J24" s="150"/>
      <c r="K24" s="150"/>
      <c r="L24" s="66" t="s">
        <v>7</v>
      </c>
      <c r="M24" s="66"/>
      <c r="N24" s="66"/>
      <c r="O24" s="66"/>
      <c r="P24" s="150" t="s">
        <v>8</v>
      </c>
      <c r="Q24" s="150"/>
      <c r="R24" s="150"/>
      <c r="S24" s="150"/>
      <c r="T24" s="150"/>
      <c r="U24" s="150" t="s">
        <v>9</v>
      </c>
      <c r="V24" s="150"/>
      <c r="W24" s="150"/>
      <c r="X24" s="150"/>
      <c r="Y24" s="150" t="s">
        <v>10</v>
      </c>
      <c r="Z24" s="150"/>
      <c r="AA24" s="150"/>
      <c r="AB24" s="150"/>
      <c r="AC24" s="150" t="s">
        <v>11</v>
      </c>
      <c r="AD24" s="150"/>
      <c r="AE24" s="150"/>
      <c r="AF24" s="150"/>
      <c r="AG24" s="150" t="s">
        <v>12</v>
      </c>
      <c r="AH24" s="150"/>
      <c r="AI24" s="150"/>
      <c r="AJ24" s="150"/>
      <c r="AK24" s="150"/>
      <c r="AL24" s="66" t="s">
        <v>13</v>
      </c>
      <c r="AM24" s="66"/>
      <c r="AN24" s="66"/>
      <c r="AO24" s="66"/>
      <c r="AP24" s="150" t="s">
        <v>14</v>
      </c>
      <c r="AQ24" s="150"/>
      <c r="AR24" s="150"/>
      <c r="AS24" s="150"/>
      <c r="AT24" s="150" t="s">
        <v>15</v>
      </c>
      <c r="AU24" s="150"/>
      <c r="AV24" s="150"/>
      <c r="AW24" s="150"/>
      <c r="AX24" s="150"/>
      <c r="AY24" s="150" t="s">
        <v>16</v>
      </c>
      <c r="AZ24" s="150"/>
      <c r="BA24" s="150"/>
      <c r="BB24" s="166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</row>
    <row r="25" spans="1:66" ht="19.5" customHeight="1" x14ac:dyDescent="0.3">
      <c r="A25" s="53"/>
      <c r="B25" s="153"/>
      <c r="C25" s="28" t="s">
        <v>27</v>
      </c>
      <c r="D25" s="28" t="s">
        <v>28</v>
      </c>
      <c r="E25" s="28" t="s">
        <v>29</v>
      </c>
      <c r="F25" s="28" t="s">
        <v>30</v>
      </c>
      <c r="G25" s="28" t="s">
        <v>31</v>
      </c>
      <c r="H25" s="28" t="s">
        <v>32</v>
      </c>
      <c r="I25" s="28" t="s">
        <v>33</v>
      </c>
      <c r="J25" s="28" t="s">
        <v>34</v>
      </c>
      <c r="K25" s="28" t="s">
        <v>35</v>
      </c>
      <c r="L25" s="28" t="s">
        <v>36</v>
      </c>
      <c r="M25" s="28" t="s">
        <v>37</v>
      </c>
      <c r="N25" s="28" t="s">
        <v>38</v>
      </c>
      <c r="O25" s="28" t="s">
        <v>39</v>
      </c>
      <c r="P25" s="28" t="s">
        <v>40</v>
      </c>
      <c r="Q25" s="28" t="s">
        <v>41</v>
      </c>
      <c r="R25" s="28" t="s">
        <v>42</v>
      </c>
      <c r="S25" s="28" t="s">
        <v>43</v>
      </c>
      <c r="T25" s="28" t="s">
        <v>44</v>
      </c>
      <c r="U25" s="28" t="s">
        <v>45</v>
      </c>
      <c r="V25" s="28" t="s">
        <v>46</v>
      </c>
      <c r="W25" s="28" t="s">
        <v>47</v>
      </c>
      <c r="X25" s="28" t="s">
        <v>48</v>
      </c>
      <c r="Y25" s="28" t="s">
        <v>49</v>
      </c>
      <c r="Z25" s="28" t="s">
        <v>50</v>
      </c>
      <c r="AA25" s="28" t="s">
        <v>51</v>
      </c>
      <c r="AB25" s="28" t="s">
        <v>52</v>
      </c>
      <c r="AC25" s="28" t="s">
        <v>53</v>
      </c>
      <c r="AD25" s="28" t="s">
        <v>54</v>
      </c>
      <c r="AE25" s="28" t="s">
        <v>55</v>
      </c>
      <c r="AF25" s="28" t="s">
        <v>56</v>
      </c>
      <c r="AG25" s="28" t="s">
        <v>57</v>
      </c>
      <c r="AH25" s="28" t="s">
        <v>58</v>
      </c>
      <c r="AI25" s="28" t="s">
        <v>59</v>
      </c>
      <c r="AJ25" s="28" t="s">
        <v>60</v>
      </c>
      <c r="AK25" s="28" t="s">
        <v>61</v>
      </c>
      <c r="AL25" s="28" t="s">
        <v>62</v>
      </c>
      <c r="AM25" s="28" t="s">
        <v>63</v>
      </c>
      <c r="AN25" s="28" t="s">
        <v>64</v>
      </c>
      <c r="AO25" s="28" t="s">
        <v>65</v>
      </c>
      <c r="AP25" s="28" t="s">
        <v>66</v>
      </c>
      <c r="AQ25" s="28" t="s">
        <v>67</v>
      </c>
      <c r="AR25" s="28" t="s">
        <v>68</v>
      </c>
      <c r="AS25" s="28" t="s">
        <v>69</v>
      </c>
      <c r="AT25" s="28" t="s">
        <v>70</v>
      </c>
      <c r="AU25" s="28" t="s">
        <v>71</v>
      </c>
      <c r="AV25" s="28" t="s">
        <v>72</v>
      </c>
      <c r="AW25" s="28" t="s">
        <v>73</v>
      </c>
      <c r="AX25" s="28" t="s">
        <v>74</v>
      </c>
      <c r="AY25" s="28" t="s">
        <v>75</v>
      </c>
      <c r="AZ25" s="28" t="s">
        <v>76</v>
      </c>
      <c r="BA25" s="28" t="s">
        <v>77</v>
      </c>
      <c r="BB25" s="29" t="s">
        <v>78</v>
      </c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</row>
    <row r="26" spans="1:66" ht="13.9" customHeight="1" x14ac:dyDescent="0.3">
      <c r="A26" s="53"/>
      <c r="B26" s="106">
        <v>1</v>
      </c>
      <c r="C26" s="107" t="s">
        <v>149</v>
      </c>
      <c r="D26" s="107" t="s">
        <v>149</v>
      </c>
      <c r="E26" s="107" t="s">
        <v>149</v>
      </c>
      <c r="F26" s="107" t="s">
        <v>149</v>
      </c>
      <c r="G26" s="107" t="s">
        <v>149</v>
      </c>
      <c r="H26" s="107" t="s">
        <v>149</v>
      </c>
      <c r="I26" s="107" t="s">
        <v>149</v>
      </c>
      <c r="J26" s="107" t="s">
        <v>149</v>
      </c>
      <c r="K26" s="108">
        <v>18</v>
      </c>
      <c r="L26" s="107" t="s">
        <v>149</v>
      </c>
      <c r="M26" s="107" t="s">
        <v>149</v>
      </c>
      <c r="N26" s="107" t="s">
        <v>149</v>
      </c>
      <c r="O26" s="107" t="s">
        <v>149</v>
      </c>
      <c r="P26" s="107" t="s">
        <v>149</v>
      </c>
      <c r="Q26" s="107" t="s">
        <v>149</v>
      </c>
      <c r="R26" s="107" t="s">
        <v>149</v>
      </c>
      <c r="S26" s="107" t="s">
        <v>149</v>
      </c>
      <c r="T26" s="107" t="s">
        <v>149</v>
      </c>
      <c r="U26" s="109" t="s">
        <v>140</v>
      </c>
      <c r="V26" s="109" t="s">
        <v>140</v>
      </c>
      <c r="W26" s="109" t="s">
        <v>141</v>
      </c>
      <c r="X26" s="109" t="s">
        <v>141</v>
      </c>
      <c r="Y26" s="107" t="s">
        <v>149</v>
      </c>
      <c r="Z26" s="107" t="s">
        <v>149</v>
      </c>
      <c r="AA26" s="107" t="s">
        <v>149</v>
      </c>
      <c r="AB26" s="107" t="s">
        <v>149</v>
      </c>
      <c r="AC26" s="107" t="s">
        <v>149</v>
      </c>
      <c r="AD26" s="107" t="s">
        <v>149</v>
      </c>
      <c r="AE26" s="107" t="s">
        <v>149</v>
      </c>
      <c r="AF26" s="107" t="s">
        <v>149</v>
      </c>
      <c r="AG26" s="108">
        <v>18</v>
      </c>
      <c r="AH26" s="107" t="s">
        <v>149</v>
      </c>
      <c r="AI26" s="107" t="s">
        <v>149</v>
      </c>
      <c r="AJ26" s="107" t="s">
        <v>149</v>
      </c>
      <c r="AK26" s="107" t="s">
        <v>149</v>
      </c>
      <c r="AL26" s="107" t="s">
        <v>149</v>
      </c>
      <c r="AM26" s="107" t="s">
        <v>149</v>
      </c>
      <c r="AN26" s="107" t="s">
        <v>149</v>
      </c>
      <c r="AO26" s="107" t="s">
        <v>149</v>
      </c>
      <c r="AP26" s="107" t="s">
        <v>149</v>
      </c>
      <c r="AQ26" s="109" t="s">
        <v>140</v>
      </c>
      <c r="AR26" s="109" t="s">
        <v>140</v>
      </c>
      <c r="AS26" s="109" t="s">
        <v>141</v>
      </c>
      <c r="AT26" s="109" t="s">
        <v>141</v>
      </c>
      <c r="AU26" s="109" t="s">
        <v>141</v>
      </c>
      <c r="AV26" s="109" t="s">
        <v>141</v>
      </c>
      <c r="AW26" s="109" t="s">
        <v>141</v>
      </c>
      <c r="AX26" s="109" t="s">
        <v>141</v>
      </c>
      <c r="AY26" s="109" t="s">
        <v>141</v>
      </c>
      <c r="AZ26" s="109" t="s">
        <v>141</v>
      </c>
      <c r="BA26" s="109" t="s">
        <v>141</v>
      </c>
      <c r="BB26" s="110" t="s">
        <v>141</v>
      </c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</row>
    <row r="27" spans="1:66" ht="13.15" customHeight="1" x14ac:dyDescent="0.3">
      <c r="A27" s="53"/>
      <c r="B27" s="106">
        <v>2</v>
      </c>
      <c r="C27" s="107" t="s">
        <v>149</v>
      </c>
      <c r="D27" s="107" t="s">
        <v>149</v>
      </c>
      <c r="E27" s="107" t="s">
        <v>149</v>
      </c>
      <c r="F27" s="107" t="s">
        <v>149</v>
      </c>
      <c r="G27" s="107" t="s">
        <v>149</v>
      </c>
      <c r="H27" s="107" t="s">
        <v>149</v>
      </c>
      <c r="I27" s="107" t="s">
        <v>149</v>
      </c>
      <c r="J27" s="107" t="s">
        <v>149</v>
      </c>
      <c r="K27" s="108">
        <v>18</v>
      </c>
      <c r="L27" s="107" t="s">
        <v>149</v>
      </c>
      <c r="M27" s="107" t="s">
        <v>149</v>
      </c>
      <c r="N27" s="107" t="s">
        <v>149</v>
      </c>
      <c r="O27" s="107" t="s">
        <v>149</v>
      </c>
      <c r="P27" s="107" t="s">
        <v>149</v>
      </c>
      <c r="Q27" s="107" t="s">
        <v>149</v>
      </c>
      <c r="R27" s="107" t="s">
        <v>149</v>
      </c>
      <c r="S27" s="107" t="s">
        <v>149</v>
      </c>
      <c r="T27" s="107" t="s">
        <v>149</v>
      </c>
      <c r="U27" s="109" t="s">
        <v>140</v>
      </c>
      <c r="V27" s="109" t="s">
        <v>140</v>
      </c>
      <c r="W27" s="109" t="s">
        <v>141</v>
      </c>
      <c r="X27" s="109" t="s">
        <v>141</v>
      </c>
      <c r="Y27" s="107" t="s">
        <v>149</v>
      </c>
      <c r="Z27" s="107" t="s">
        <v>149</v>
      </c>
      <c r="AA27" s="107" t="s">
        <v>149</v>
      </c>
      <c r="AB27" s="107" t="s">
        <v>149</v>
      </c>
      <c r="AC27" s="107" t="s">
        <v>149</v>
      </c>
      <c r="AD27" s="107" t="s">
        <v>149</v>
      </c>
      <c r="AE27" s="107" t="s">
        <v>149</v>
      </c>
      <c r="AF27" s="107" t="s">
        <v>149</v>
      </c>
      <c r="AG27" s="108">
        <v>18</v>
      </c>
      <c r="AH27" s="107" t="s">
        <v>149</v>
      </c>
      <c r="AI27" s="107" t="s">
        <v>149</v>
      </c>
      <c r="AJ27" s="107" t="s">
        <v>149</v>
      </c>
      <c r="AK27" s="107" t="s">
        <v>149</v>
      </c>
      <c r="AL27" s="107" t="s">
        <v>149</v>
      </c>
      <c r="AM27" s="107" t="s">
        <v>149</v>
      </c>
      <c r="AN27" s="107" t="s">
        <v>149</v>
      </c>
      <c r="AO27" s="107" t="s">
        <v>149</v>
      </c>
      <c r="AP27" s="107" t="s">
        <v>149</v>
      </c>
      <c r="AQ27" s="109" t="s">
        <v>140</v>
      </c>
      <c r="AR27" s="109" t="s">
        <v>140</v>
      </c>
      <c r="AS27" s="109" t="s">
        <v>141</v>
      </c>
      <c r="AT27" s="109" t="s">
        <v>141</v>
      </c>
      <c r="AU27" s="109" t="s">
        <v>141</v>
      </c>
      <c r="AV27" s="109" t="s">
        <v>141</v>
      </c>
      <c r="AW27" s="109" t="s">
        <v>141</v>
      </c>
      <c r="AX27" s="109" t="s">
        <v>141</v>
      </c>
      <c r="AY27" s="109" t="s">
        <v>141</v>
      </c>
      <c r="AZ27" s="109" t="s">
        <v>141</v>
      </c>
      <c r="BA27" s="109" t="s">
        <v>141</v>
      </c>
      <c r="BB27" s="110" t="s">
        <v>141</v>
      </c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</row>
    <row r="28" spans="1:66" s="33" customFormat="1" ht="12" customHeight="1" x14ac:dyDescent="0.3">
      <c r="A28" s="30"/>
      <c r="B28" s="106">
        <v>3</v>
      </c>
      <c r="C28" s="107" t="s">
        <v>149</v>
      </c>
      <c r="D28" s="107" t="s">
        <v>149</v>
      </c>
      <c r="E28" s="107" t="s">
        <v>149</v>
      </c>
      <c r="F28" s="107" t="s">
        <v>149</v>
      </c>
      <c r="G28" s="107" t="s">
        <v>149</v>
      </c>
      <c r="H28" s="107" t="s">
        <v>149</v>
      </c>
      <c r="I28" s="107" t="s">
        <v>149</v>
      </c>
      <c r="J28" s="107" t="s">
        <v>149</v>
      </c>
      <c r="K28" s="107" t="s">
        <v>44</v>
      </c>
      <c r="L28" s="107" t="s">
        <v>149</v>
      </c>
      <c r="M28" s="107" t="s">
        <v>149</v>
      </c>
      <c r="N28" s="107" t="s">
        <v>149</v>
      </c>
      <c r="O28" s="107" t="s">
        <v>149</v>
      </c>
      <c r="P28" s="107" t="s">
        <v>149</v>
      </c>
      <c r="Q28" s="107" t="s">
        <v>149</v>
      </c>
      <c r="R28" s="107" t="s">
        <v>149</v>
      </c>
      <c r="S28" s="107" t="s">
        <v>149</v>
      </c>
      <c r="T28" s="107" t="s">
        <v>149</v>
      </c>
      <c r="U28" s="109" t="s">
        <v>140</v>
      </c>
      <c r="V28" s="109" t="s">
        <v>140</v>
      </c>
      <c r="W28" s="109" t="s">
        <v>141</v>
      </c>
      <c r="X28" s="109" t="s">
        <v>141</v>
      </c>
      <c r="Y28" s="107" t="s">
        <v>149</v>
      </c>
      <c r="Z28" s="107" t="s">
        <v>149</v>
      </c>
      <c r="AA28" s="107" t="s">
        <v>149</v>
      </c>
      <c r="AB28" s="107" t="s">
        <v>149</v>
      </c>
      <c r="AC28" s="107" t="s">
        <v>149</v>
      </c>
      <c r="AD28" s="107" t="s">
        <v>149</v>
      </c>
      <c r="AE28" s="107" t="s">
        <v>149</v>
      </c>
      <c r="AF28" s="107" t="s">
        <v>149</v>
      </c>
      <c r="AG28" s="107" t="s">
        <v>44</v>
      </c>
      <c r="AH28" s="107" t="s">
        <v>149</v>
      </c>
      <c r="AI28" s="107" t="s">
        <v>149</v>
      </c>
      <c r="AJ28" s="107" t="s">
        <v>149</v>
      </c>
      <c r="AK28" s="107" t="s">
        <v>149</v>
      </c>
      <c r="AL28" s="107" t="s">
        <v>149</v>
      </c>
      <c r="AM28" s="107" t="s">
        <v>149</v>
      </c>
      <c r="AN28" s="107" t="s">
        <v>149</v>
      </c>
      <c r="AO28" s="107" t="s">
        <v>149</v>
      </c>
      <c r="AP28" s="107" t="s">
        <v>149</v>
      </c>
      <c r="AQ28" s="107" t="s">
        <v>143</v>
      </c>
      <c r="AR28" s="111" t="s">
        <v>143</v>
      </c>
      <c r="AS28" s="107" t="s">
        <v>143</v>
      </c>
      <c r="AT28" s="111" t="s">
        <v>143</v>
      </c>
      <c r="AU28" s="111" t="s">
        <v>141</v>
      </c>
      <c r="AV28" s="111" t="s">
        <v>141</v>
      </c>
      <c r="AW28" s="111" t="s">
        <v>141</v>
      </c>
      <c r="AX28" s="111" t="s">
        <v>141</v>
      </c>
      <c r="AY28" s="111" t="s">
        <v>141</v>
      </c>
      <c r="AZ28" s="107" t="s">
        <v>141</v>
      </c>
      <c r="BA28" s="107" t="s">
        <v>141</v>
      </c>
      <c r="BB28" s="112" t="s">
        <v>141</v>
      </c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spans="1:66" s="33" customFormat="1" ht="12" customHeight="1" thickBot="1" x14ac:dyDescent="0.35">
      <c r="A29" s="30"/>
      <c r="B29" s="113">
        <v>4</v>
      </c>
      <c r="C29" s="114" t="s">
        <v>149</v>
      </c>
      <c r="D29" s="114" t="s">
        <v>149</v>
      </c>
      <c r="E29" s="114" t="s">
        <v>149</v>
      </c>
      <c r="F29" s="114" t="s">
        <v>149</v>
      </c>
      <c r="G29" s="114" t="s">
        <v>149</v>
      </c>
      <c r="H29" s="114" t="s">
        <v>149</v>
      </c>
      <c r="I29" s="114" t="s">
        <v>149</v>
      </c>
      <c r="J29" s="114" t="s">
        <v>149</v>
      </c>
      <c r="K29" s="114" t="s">
        <v>44</v>
      </c>
      <c r="L29" s="114" t="s">
        <v>149</v>
      </c>
      <c r="M29" s="114" t="s">
        <v>149</v>
      </c>
      <c r="N29" s="114" t="s">
        <v>149</v>
      </c>
      <c r="O29" s="114" t="s">
        <v>149</v>
      </c>
      <c r="P29" s="114" t="s">
        <v>149</v>
      </c>
      <c r="Q29" s="114" t="s">
        <v>149</v>
      </c>
      <c r="R29" s="114" t="s">
        <v>149</v>
      </c>
      <c r="S29" s="114" t="s">
        <v>149</v>
      </c>
      <c r="T29" s="114" t="s">
        <v>149</v>
      </c>
      <c r="U29" s="114" t="s">
        <v>140</v>
      </c>
      <c r="V29" s="114" t="s">
        <v>140</v>
      </c>
      <c r="W29" s="115" t="s">
        <v>141</v>
      </c>
      <c r="X29" s="115" t="s">
        <v>141</v>
      </c>
      <c r="Y29" s="114" t="s">
        <v>149</v>
      </c>
      <c r="Z29" s="114" t="s">
        <v>149</v>
      </c>
      <c r="AA29" s="114" t="s">
        <v>149</v>
      </c>
      <c r="AB29" s="114" t="s">
        <v>149</v>
      </c>
      <c r="AC29" s="114" t="s">
        <v>149</v>
      </c>
      <c r="AD29" s="114" t="s">
        <v>149</v>
      </c>
      <c r="AE29" s="114" t="s">
        <v>149</v>
      </c>
      <c r="AF29" s="114" t="s">
        <v>41</v>
      </c>
      <c r="AG29" s="114" t="s">
        <v>149</v>
      </c>
      <c r="AH29" s="114" t="s">
        <v>149</v>
      </c>
      <c r="AI29" s="114" t="s">
        <v>149</v>
      </c>
      <c r="AJ29" s="114" t="s">
        <v>149</v>
      </c>
      <c r="AK29" s="114" t="s">
        <v>149</v>
      </c>
      <c r="AL29" s="114" t="s">
        <v>149</v>
      </c>
      <c r="AM29" s="114" t="s">
        <v>149</v>
      </c>
      <c r="AN29" s="114" t="s">
        <v>142</v>
      </c>
      <c r="AO29" s="114" t="s">
        <v>142</v>
      </c>
      <c r="AP29" s="114" t="s">
        <v>177</v>
      </c>
      <c r="AQ29" s="114" t="s">
        <v>177</v>
      </c>
      <c r="AR29" s="114" t="s">
        <v>177</v>
      </c>
      <c r="AS29" s="116" t="s">
        <v>177</v>
      </c>
      <c r="AT29" s="114" t="s">
        <v>145</v>
      </c>
      <c r="AU29" s="114" t="s">
        <v>145</v>
      </c>
      <c r="AV29" s="114" t="s">
        <v>145</v>
      </c>
      <c r="AW29" s="114" t="s">
        <v>145</v>
      </c>
      <c r="AX29" s="114" t="s">
        <v>145</v>
      </c>
      <c r="AY29" s="114" t="s">
        <v>144</v>
      </c>
      <c r="AZ29" s="117" t="s">
        <v>144</v>
      </c>
      <c r="BA29" s="114" t="s">
        <v>144</v>
      </c>
      <c r="BB29" s="118" t="s">
        <v>144</v>
      </c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spans="1:66" s="33" customFormat="1" ht="12" customHeight="1" x14ac:dyDescent="0.3">
      <c r="A30" s="30"/>
      <c r="B30" s="3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spans="1:66" s="33" customFormat="1" ht="12" customHeight="1" x14ac:dyDescent="0.3">
      <c r="A31" s="30"/>
      <c r="B31" s="30" t="s">
        <v>107</v>
      </c>
      <c r="C31" s="36"/>
      <c r="D31" s="36"/>
      <c r="E31" s="36"/>
      <c r="F31" s="36"/>
      <c r="G31" s="36"/>
      <c r="H31" s="36"/>
      <c r="I31" s="36"/>
      <c r="J31" s="165" t="s">
        <v>176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32"/>
      <c r="BG31" s="32"/>
      <c r="BH31" s="32"/>
      <c r="BI31" s="32"/>
      <c r="BJ31" s="32"/>
      <c r="BK31" s="32"/>
      <c r="BL31" s="32"/>
      <c r="BM31" s="32"/>
      <c r="BN31" s="32"/>
    </row>
    <row r="32" spans="1:66" s="33" customFormat="1" ht="12" customHeight="1" x14ac:dyDescent="0.3">
      <c r="A32" s="30"/>
      <c r="B32" s="30"/>
      <c r="C32" s="36"/>
      <c r="D32" s="36"/>
      <c r="E32" s="36"/>
      <c r="F32" s="36"/>
      <c r="G32" s="36"/>
      <c r="H32" s="36"/>
      <c r="I32" s="36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32"/>
      <c r="BG32" s="32"/>
      <c r="BH32" s="32"/>
      <c r="BI32" s="32"/>
      <c r="BJ32" s="32"/>
      <c r="BK32" s="32"/>
      <c r="BL32" s="32"/>
      <c r="BM32" s="32"/>
      <c r="BN32" s="32"/>
    </row>
    <row r="33" spans="1:66" s="33" customFormat="1" ht="12" customHeight="1" x14ac:dyDescent="0.3">
      <c r="A33" s="30"/>
      <c r="B33" s="50" t="s">
        <v>108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51" t="s">
        <v>113</v>
      </c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1" t="s">
        <v>117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66" s="33" customFormat="1" ht="54.75" customHeight="1" x14ac:dyDescent="0.3">
      <c r="A34" s="34"/>
      <c r="B34" s="151" t="s">
        <v>109</v>
      </c>
      <c r="C34" s="151"/>
      <c r="D34" s="151" t="s">
        <v>137</v>
      </c>
      <c r="E34" s="151"/>
      <c r="F34" s="151" t="s">
        <v>92</v>
      </c>
      <c r="G34" s="151"/>
      <c r="H34" s="151" t="s">
        <v>136</v>
      </c>
      <c r="I34" s="151"/>
      <c r="J34" s="54" t="s">
        <v>110</v>
      </c>
      <c r="K34" s="54" t="s">
        <v>146</v>
      </c>
      <c r="L34" s="151" t="s">
        <v>111</v>
      </c>
      <c r="M34" s="151"/>
      <c r="N34" s="151" t="s">
        <v>93</v>
      </c>
      <c r="O34" s="151"/>
      <c r="P34" s="151" t="s">
        <v>0</v>
      </c>
      <c r="Q34" s="151"/>
      <c r="R34" s="34"/>
      <c r="S34" s="34"/>
      <c r="T34" s="151" t="s">
        <v>114</v>
      </c>
      <c r="U34" s="151"/>
      <c r="V34" s="160"/>
      <c r="W34" s="160"/>
      <c r="X34" s="160"/>
      <c r="Y34" s="160"/>
      <c r="Z34" s="160"/>
      <c r="AA34" s="160"/>
      <c r="AB34" s="151" t="s">
        <v>115</v>
      </c>
      <c r="AC34" s="151"/>
      <c r="AD34" s="151" t="s">
        <v>116</v>
      </c>
      <c r="AE34" s="151"/>
      <c r="AF34" s="34"/>
      <c r="AG34" s="151" t="s">
        <v>118</v>
      </c>
      <c r="AH34" s="151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51" t="s">
        <v>119</v>
      </c>
      <c r="AT34" s="151"/>
      <c r="AU34" s="151"/>
      <c r="AV34" s="151"/>
      <c r="AW34" s="151"/>
      <c r="AX34" s="151"/>
      <c r="AY34" s="151"/>
      <c r="AZ34" s="151"/>
      <c r="BA34" s="151" t="s">
        <v>115</v>
      </c>
      <c r="BB34" s="151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spans="1:66" s="33" customFormat="1" ht="12" customHeight="1" x14ac:dyDescent="0.3">
      <c r="A35" s="34"/>
      <c r="B35" s="148">
        <v>1</v>
      </c>
      <c r="C35" s="149"/>
      <c r="D35" s="148"/>
      <c r="E35" s="149"/>
      <c r="F35" s="148"/>
      <c r="G35" s="149"/>
      <c r="H35" s="148"/>
      <c r="I35" s="149"/>
      <c r="J35" s="119">
        <v>4</v>
      </c>
      <c r="K35" s="119">
        <v>36</v>
      </c>
      <c r="L35" s="149">
        <v>12</v>
      </c>
      <c r="M35" s="149"/>
      <c r="N35" s="148"/>
      <c r="O35" s="149"/>
      <c r="P35" s="149">
        <f>SUM(D35:O35)</f>
        <v>52</v>
      </c>
      <c r="Q35" s="149"/>
      <c r="R35" s="35"/>
      <c r="S35" s="35"/>
      <c r="T35" s="161" t="s">
        <v>138</v>
      </c>
      <c r="U35" s="162"/>
      <c r="V35" s="162"/>
      <c r="W35" s="162"/>
      <c r="X35" s="162"/>
      <c r="Y35" s="162"/>
      <c r="Z35" s="162"/>
      <c r="AA35" s="162"/>
      <c r="AB35" s="155">
        <v>6</v>
      </c>
      <c r="AC35" s="156"/>
      <c r="AD35" s="155">
        <v>4</v>
      </c>
      <c r="AE35" s="156"/>
      <c r="AF35" s="35"/>
      <c r="AG35" s="135" t="s">
        <v>166</v>
      </c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7"/>
      <c r="AS35" s="135" t="s">
        <v>175</v>
      </c>
      <c r="AT35" s="136"/>
      <c r="AU35" s="136"/>
      <c r="AV35" s="136"/>
      <c r="AW35" s="136"/>
      <c r="AX35" s="136"/>
      <c r="AY35" s="136"/>
      <c r="AZ35" s="137"/>
      <c r="BA35" s="124">
        <v>8</v>
      </c>
      <c r="BB35" s="125"/>
      <c r="BC35" s="35"/>
      <c r="BD35" s="35"/>
      <c r="BE35" s="34"/>
      <c r="BF35" s="35"/>
      <c r="BG35" s="35"/>
      <c r="BH35" s="35"/>
      <c r="BI35" s="35"/>
      <c r="BJ35" s="35"/>
      <c r="BK35" s="34"/>
      <c r="BL35" s="34"/>
      <c r="BM35" s="34"/>
      <c r="BN35" s="34"/>
    </row>
    <row r="36" spans="1:66" s="33" customFormat="1" ht="12" customHeight="1" x14ac:dyDescent="0.3">
      <c r="A36" s="34"/>
      <c r="B36" s="148">
        <v>2</v>
      </c>
      <c r="C36" s="149"/>
      <c r="D36" s="148"/>
      <c r="E36" s="149"/>
      <c r="F36" s="148"/>
      <c r="G36" s="149"/>
      <c r="H36" s="148"/>
      <c r="I36" s="149"/>
      <c r="J36" s="119">
        <v>4</v>
      </c>
      <c r="K36" s="119">
        <v>36</v>
      </c>
      <c r="L36" s="149">
        <v>12</v>
      </c>
      <c r="M36" s="149"/>
      <c r="N36" s="148"/>
      <c r="O36" s="149"/>
      <c r="P36" s="149">
        <f t="shared" ref="P36:P38" si="0">SUM(D36:O36)</f>
        <v>52</v>
      </c>
      <c r="Q36" s="149"/>
      <c r="R36" s="35"/>
      <c r="S36" s="35"/>
      <c r="T36" s="162"/>
      <c r="U36" s="162"/>
      <c r="V36" s="162"/>
      <c r="W36" s="162"/>
      <c r="X36" s="162"/>
      <c r="Y36" s="162"/>
      <c r="Z36" s="162"/>
      <c r="AA36" s="162"/>
      <c r="AB36" s="156"/>
      <c r="AC36" s="156"/>
      <c r="AD36" s="156"/>
      <c r="AE36" s="156"/>
      <c r="AF36" s="35"/>
      <c r="AG36" s="138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40"/>
      <c r="AS36" s="138"/>
      <c r="AT36" s="139"/>
      <c r="AU36" s="139"/>
      <c r="AV36" s="139"/>
      <c r="AW36" s="139"/>
      <c r="AX36" s="139"/>
      <c r="AY36" s="139"/>
      <c r="AZ36" s="140"/>
      <c r="BA36" s="126"/>
      <c r="BB36" s="127"/>
      <c r="BC36" s="35"/>
      <c r="BD36" s="35"/>
      <c r="BE36" s="34"/>
      <c r="BF36" s="35"/>
      <c r="BG36" s="35"/>
      <c r="BH36" s="35"/>
      <c r="BI36" s="35"/>
      <c r="BJ36" s="35"/>
      <c r="BK36" s="34"/>
      <c r="BL36" s="34"/>
      <c r="BM36" s="34"/>
      <c r="BN36" s="34"/>
    </row>
    <row r="37" spans="1:66" s="33" customFormat="1" ht="12" customHeight="1" x14ac:dyDescent="0.3">
      <c r="A37" s="34"/>
      <c r="B37" s="148">
        <v>3</v>
      </c>
      <c r="C37" s="149"/>
      <c r="D37" s="148">
        <v>2</v>
      </c>
      <c r="E37" s="149"/>
      <c r="F37" s="148"/>
      <c r="G37" s="149"/>
      <c r="H37" s="148"/>
      <c r="I37" s="149"/>
      <c r="J37" s="119">
        <v>4</v>
      </c>
      <c r="K37" s="119">
        <v>36</v>
      </c>
      <c r="L37" s="149">
        <v>10</v>
      </c>
      <c r="M37" s="149"/>
      <c r="N37" s="148"/>
      <c r="O37" s="149"/>
      <c r="P37" s="149">
        <f t="shared" si="0"/>
        <v>52</v>
      </c>
      <c r="Q37" s="149"/>
      <c r="R37" s="35"/>
      <c r="S37" s="35"/>
      <c r="T37" s="161" t="s">
        <v>93</v>
      </c>
      <c r="U37" s="162"/>
      <c r="V37" s="162"/>
      <c r="W37" s="162"/>
      <c r="X37" s="162"/>
      <c r="Y37" s="162"/>
      <c r="Z37" s="162"/>
      <c r="AA37" s="162"/>
      <c r="AB37" s="155">
        <v>8</v>
      </c>
      <c r="AC37" s="156"/>
      <c r="AD37" s="155">
        <v>2</v>
      </c>
      <c r="AE37" s="156"/>
      <c r="AF37" s="35"/>
      <c r="AG37" s="138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40"/>
      <c r="AS37" s="138"/>
      <c r="AT37" s="139"/>
      <c r="AU37" s="139"/>
      <c r="AV37" s="139"/>
      <c r="AW37" s="139"/>
      <c r="AX37" s="139"/>
      <c r="AY37" s="139"/>
      <c r="AZ37" s="140"/>
      <c r="BA37" s="126"/>
      <c r="BB37" s="127"/>
      <c r="BC37" s="35"/>
      <c r="BD37" s="35"/>
      <c r="BE37" s="34"/>
      <c r="BF37" s="35"/>
      <c r="BG37" s="35"/>
      <c r="BH37" s="35"/>
      <c r="BI37" s="35"/>
      <c r="BJ37" s="35"/>
      <c r="BK37" s="34"/>
      <c r="BL37" s="34"/>
      <c r="BM37" s="34"/>
      <c r="BN37" s="34"/>
    </row>
    <row r="38" spans="1:66" s="33" customFormat="1" ht="12" customHeight="1" x14ac:dyDescent="0.3">
      <c r="A38" s="34"/>
      <c r="B38" s="148">
        <v>4</v>
      </c>
      <c r="C38" s="149"/>
      <c r="D38" s="148"/>
      <c r="E38" s="149"/>
      <c r="F38" s="148"/>
      <c r="G38" s="149"/>
      <c r="H38" s="148">
        <v>4</v>
      </c>
      <c r="I38" s="149"/>
      <c r="J38" s="120">
        <v>2</v>
      </c>
      <c r="K38" s="121">
        <v>33</v>
      </c>
      <c r="L38" s="148">
        <v>2</v>
      </c>
      <c r="M38" s="149"/>
      <c r="N38" s="148">
        <v>2</v>
      </c>
      <c r="O38" s="149"/>
      <c r="P38" s="149">
        <f t="shared" si="0"/>
        <v>43</v>
      </c>
      <c r="Q38" s="149"/>
      <c r="R38" s="35"/>
      <c r="S38" s="35"/>
      <c r="T38" s="162"/>
      <c r="U38" s="162"/>
      <c r="V38" s="162"/>
      <c r="W38" s="162"/>
      <c r="X38" s="162"/>
      <c r="Y38" s="162"/>
      <c r="Z38" s="162"/>
      <c r="AA38" s="162"/>
      <c r="AB38" s="156"/>
      <c r="AC38" s="156"/>
      <c r="AD38" s="156"/>
      <c r="AE38" s="156"/>
      <c r="AF38" s="35"/>
      <c r="AG38" s="141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40"/>
      <c r="AS38" s="141"/>
      <c r="AT38" s="139"/>
      <c r="AU38" s="139"/>
      <c r="AV38" s="139"/>
      <c r="AW38" s="139"/>
      <c r="AX38" s="139"/>
      <c r="AY38" s="139"/>
      <c r="AZ38" s="140"/>
      <c r="BA38" s="128"/>
      <c r="BB38" s="127"/>
      <c r="BC38" s="35"/>
      <c r="BD38" s="35"/>
      <c r="BE38" s="34"/>
      <c r="BF38" s="35"/>
      <c r="BG38" s="35"/>
      <c r="BH38" s="35"/>
      <c r="BI38" s="35"/>
      <c r="BJ38" s="35"/>
      <c r="BK38" s="34"/>
      <c r="BL38" s="34"/>
      <c r="BM38" s="34"/>
      <c r="BN38" s="34"/>
    </row>
    <row r="39" spans="1:66" s="33" customFormat="1" ht="12" customHeight="1" x14ac:dyDescent="0.3">
      <c r="A39" s="34"/>
      <c r="B39" s="133" t="s">
        <v>112</v>
      </c>
      <c r="C39" s="134"/>
      <c r="D39" s="133">
        <f>SUM(D35:E38)</f>
        <v>2</v>
      </c>
      <c r="E39" s="134"/>
      <c r="F39" s="133">
        <f>SUM(F35:G38)</f>
        <v>0</v>
      </c>
      <c r="G39" s="134"/>
      <c r="H39" s="133">
        <f>SUM(H35:I38)</f>
        <v>4</v>
      </c>
      <c r="I39" s="134"/>
      <c r="J39" s="122">
        <f>SUM(J35:J38)</f>
        <v>14</v>
      </c>
      <c r="K39" s="122">
        <f>SUM(K35:K38)</f>
        <v>141</v>
      </c>
      <c r="L39" s="133">
        <f>SUM(L35:M38)</f>
        <v>36</v>
      </c>
      <c r="M39" s="134"/>
      <c r="N39" s="133">
        <f t="shared" ref="N39" si="1">SUM(N35:O38)</f>
        <v>2</v>
      </c>
      <c r="O39" s="134"/>
      <c r="P39" s="133">
        <f t="shared" ref="P39" si="2">SUM(P35:Q38)</f>
        <v>199</v>
      </c>
      <c r="Q39" s="134"/>
      <c r="R39" s="34"/>
      <c r="S39" s="34"/>
      <c r="T39" s="157"/>
      <c r="U39" s="158"/>
      <c r="V39" s="158"/>
      <c r="W39" s="158"/>
      <c r="X39" s="158"/>
      <c r="Y39" s="158"/>
      <c r="Z39" s="158"/>
      <c r="AA39" s="158"/>
      <c r="AB39" s="159"/>
      <c r="AC39" s="156"/>
      <c r="AD39" s="159"/>
      <c r="AE39" s="156"/>
      <c r="AF39" s="34"/>
      <c r="AG39" s="142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4"/>
      <c r="AS39" s="142"/>
      <c r="AT39" s="143"/>
      <c r="AU39" s="143"/>
      <c r="AV39" s="143"/>
      <c r="AW39" s="143"/>
      <c r="AX39" s="143"/>
      <c r="AY39" s="143"/>
      <c r="AZ39" s="144"/>
      <c r="BA39" s="129"/>
      <c r="BB39" s="130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6" s="33" customFormat="1" ht="12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58"/>
      <c r="U40" s="158"/>
      <c r="V40" s="158"/>
      <c r="W40" s="158"/>
      <c r="X40" s="158"/>
      <c r="Y40" s="158"/>
      <c r="Z40" s="158"/>
      <c r="AA40" s="158"/>
      <c r="AB40" s="156"/>
      <c r="AC40" s="156"/>
      <c r="AD40" s="156"/>
      <c r="AE40" s="156"/>
      <c r="AF40" s="34"/>
      <c r="AG40" s="145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7"/>
      <c r="AS40" s="145"/>
      <c r="AT40" s="146"/>
      <c r="AU40" s="146"/>
      <c r="AV40" s="146"/>
      <c r="AW40" s="146"/>
      <c r="AX40" s="146"/>
      <c r="AY40" s="146"/>
      <c r="AZ40" s="147"/>
      <c r="BA40" s="131"/>
      <c r="BB40" s="132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spans="1:66" s="33" customFormat="1" ht="12" customHeight="1" x14ac:dyDescent="0.3">
      <c r="A41" s="34"/>
      <c r="B41" s="34"/>
      <c r="C41" s="34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57"/>
      <c r="U41" s="158"/>
      <c r="V41" s="158"/>
      <c r="W41" s="158"/>
      <c r="X41" s="158"/>
      <c r="Y41" s="158"/>
      <c r="Z41" s="158"/>
      <c r="AA41" s="158"/>
      <c r="AB41" s="159"/>
      <c r="AC41" s="156"/>
      <c r="AD41" s="159"/>
      <c r="AE41" s="156"/>
      <c r="AF41" s="31"/>
      <c r="AG41" s="31"/>
      <c r="AH41" s="31"/>
      <c r="AI41" s="31"/>
      <c r="AJ41" s="31"/>
      <c r="AK41" s="31"/>
      <c r="AL41" s="31"/>
      <c r="AM41" s="34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</row>
    <row r="42" spans="1:66" s="33" customFormat="1" ht="12" customHeight="1" x14ac:dyDescent="0.3">
      <c r="T42" s="158"/>
      <c r="U42" s="158"/>
      <c r="V42" s="158"/>
      <c r="W42" s="158"/>
      <c r="X42" s="158"/>
      <c r="Y42" s="158"/>
      <c r="Z42" s="158"/>
      <c r="AA42" s="158"/>
      <c r="AB42" s="156"/>
      <c r="AC42" s="156"/>
      <c r="AD42" s="156"/>
      <c r="AE42" s="156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</row>
    <row r="43" spans="1:66" s="33" customFormat="1" ht="12" customHeight="1" x14ac:dyDescent="0.3">
      <c r="A43" s="15"/>
      <c r="B43" s="1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</row>
    <row r="44" spans="1:66" s="33" customFormat="1" x14ac:dyDescent="0.3"/>
    <row r="45" spans="1:66" s="33" customFormat="1" x14ac:dyDescent="0.3"/>
    <row r="46" spans="1:66" s="33" customFormat="1" x14ac:dyDescent="0.3"/>
    <row r="47" spans="1:66" s="33" customFormat="1" x14ac:dyDescent="0.3"/>
    <row r="48" spans="1:66" s="33" customFormat="1" x14ac:dyDescent="0.3"/>
    <row r="49" s="33" customFormat="1" x14ac:dyDescent="0.3"/>
    <row r="50" s="33" customFormat="1" x14ac:dyDescent="0.3"/>
    <row r="51" s="33" customFormat="1" x14ac:dyDescent="0.3"/>
    <row r="52" s="33" customFormat="1" x14ac:dyDescent="0.3"/>
    <row r="53" s="33" customFormat="1" x14ac:dyDescent="0.3"/>
    <row r="54" s="33" customFormat="1" x14ac:dyDescent="0.3"/>
    <row r="55" s="33" customFormat="1" x14ac:dyDescent="0.3"/>
    <row r="56" s="33" customFormat="1" x14ac:dyDescent="0.3"/>
    <row r="57" s="33" customFormat="1" x14ac:dyDescent="0.3"/>
    <row r="58" s="33" customFormat="1" x14ac:dyDescent="0.3"/>
    <row r="59" s="33" customFormat="1" x14ac:dyDescent="0.3"/>
    <row r="60" s="33" customFormat="1" x14ac:dyDescent="0.3"/>
    <row r="61" s="33" customFormat="1" x14ac:dyDescent="0.3"/>
    <row r="62" s="33" customFormat="1" x14ac:dyDescent="0.3"/>
    <row r="63" s="33" customFormat="1" x14ac:dyDescent="0.3"/>
    <row r="64" s="33" customFormat="1" x14ac:dyDescent="0.3"/>
    <row r="65" s="33" customFormat="1" x14ac:dyDescent="0.3"/>
    <row r="66" s="33" customFormat="1" x14ac:dyDescent="0.3"/>
    <row r="67" s="33" customFormat="1" x14ac:dyDescent="0.3"/>
    <row r="68" s="33" customFormat="1" x14ac:dyDescent="0.3"/>
    <row r="69" s="33" customFormat="1" x14ac:dyDescent="0.3"/>
    <row r="70" s="33" customFormat="1" x14ac:dyDescent="0.3"/>
    <row r="71" s="33" customFormat="1" x14ac:dyDescent="0.3"/>
    <row r="72" s="33" customFormat="1" x14ac:dyDescent="0.3"/>
    <row r="73" s="33" customFormat="1" x14ac:dyDescent="0.3"/>
    <row r="74" s="33" customFormat="1" x14ac:dyDescent="0.3"/>
    <row r="75" s="33" customFormat="1" x14ac:dyDescent="0.3"/>
    <row r="76" s="33" customFormat="1" x14ac:dyDescent="0.3"/>
    <row r="77" s="33" customFormat="1" x14ac:dyDescent="0.3"/>
    <row r="78" s="33" customFormat="1" x14ac:dyDescent="0.3"/>
    <row r="79" s="33" customFormat="1" x14ac:dyDescent="0.3"/>
    <row r="80" s="33" customFormat="1" x14ac:dyDescent="0.3"/>
    <row r="81" s="33" customFormat="1" x14ac:dyDescent="0.3"/>
  </sheetData>
  <mergeCells count="83">
    <mergeCell ref="AU4:BG6"/>
    <mergeCell ref="AR1:BG2"/>
    <mergeCell ref="B37:C37"/>
    <mergeCell ref="D37:E37"/>
    <mergeCell ref="F37:G37"/>
    <mergeCell ref="L35:M35"/>
    <mergeCell ref="BA34:BB34"/>
    <mergeCell ref="AS34:AZ34"/>
    <mergeCell ref="Y24:AB24"/>
    <mergeCell ref="J31:BE32"/>
    <mergeCell ref="AY24:BB24"/>
    <mergeCell ref="P24:T24"/>
    <mergeCell ref="U24:X24"/>
    <mergeCell ref="AG24:AK24"/>
    <mergeCell ref="AU7:BG9"/>
    <mergeCell ref="AU10:BG13"/>
    <mergeCell ref="B38:C38"/>
    <mergeCell ref="D38:E38"/>
    <mergeCell ref="F38:G38"/>
    <mergeCell ref="H37:I37"/>
    <mergeCell ref="L37:M37"/>
    <mergeCell ref="AB41:AC42"/>
    <mergeCell ref="AD41:AE42"/>
    <mergeCell ref="P35:Q35"/>
    <mergeCell ref="AG34:AR34"/>
    <mergeCell ref="T35:AA36"/>
    <mergeCell ref="AB35:AC36"/>
    <mergeCell ref="AB39:AC40"/>
    <mergeCell ref="AD39:AE40"/>
    <mergeCell ref="P36:Q36"/>
    <mergeCell ref="AB34:AC34"/>
    <mergeCell ref="AD34:AE34"/>
    <mergeCell ref="T37:AA38"/>
    <mergeCell ref="AB37:AC38"/>
    <mergeCell ref="AD37:AE38"/>
    <mergeCell ref="T41:AA42"/>
    <mergeCell ref="T34:AA34"/>
    <mergeCell ref="X12:AO13"/>
    <mergeCell ref="G14:AO15"/>
    <mergeCell ref="G16:AO17"/>
    <mergeCell ref="L39:M39"/>
    <mergeCell ref="N39:O39"/>
    <mergeCell ref="P37:Q37"/>
    <mergeCell ref="AG35:AR40"/>
    <mergeCell ref="H36:I36"/>
    <mergeCell ref="L36:M36"/>
    <mergeCell ref="AD35:AE36"/>
    <mergeCell ref="N38:O38"/>
    <mergeCell ref="P38:Q38"/>
    <mergeCell ref="N37:O37"/>
    <mergeCell ref="L34:M34"/>
    <mergeCell ref="G24:K24"/>
    <mergeCell ref="T39:AA40"/>
    <mergeCell ref="F36:G36"/>
    <mergeCell ref="N36:O36"/>
    <mergeCell ref="B24:B25"/>
    <mergeCell ref="C24:F24"/>
    <mergeCell ref="B34:C34"/>
    <mergeCell ref="H35:I35"/>
    <mergeCell ref="AP24:AS24"/>
    <mergeCell ref="AT24:AX24"/>
    <mergeCell ref="AC24:AF24"/>
    <mergeCell ref="D34:E34"/>
    <mergeCell ref="F34:G34"/>
    <mergeCell ref="H34:I34"/>
    <mergeCell ref="N34:O34"/>
    <mergeCell ref="P34:Q34"/>
    <mergeCell ref="L18:AO19"/>
    <mergeCell ref="BA35:BB40"/>
    <mergeCell ref="P39:Q39"/>
    <mergeCell ref="B39:C39"/>
    <mergeCell ref="D39:E39"/>
    <mergeCell ref="F39:G39"/>
    <mergeCell ref="H39:I39"/>
    <mergeCell ref="AS35:AZ40"/>
    <mergeCell ref="H38:I38"/>
    <mergeCell ref="L38:M38"/>
    <mergeCell ref="B36:C36"/>
    <mergeCell ref="D36:E36"/>
    <mergeCell ref="N35:O35"/>
    <mergeCell ref="B35:C35"/>
    <mergeCell ref="D35:E35"/>
    <mergeCell ref="F35:G35"/>
  </mergeCells>
  <phoneticPr fontId="0" type="noConversion"/>
  <pageMargins left="0.25" right="0.25" top="0.75" bottom="0.75" header="0.3" footer="0.3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AV232"/>
  <sheetViews>
    <sheetView topLeftCell="A40" zoomScaleNormal="100" workbookViewId="0">
      <pane xSplit="47" ySplit="10" topLeftCell="AV50" activePane="bottomRight" state="frozenSplit"/>
      <selection activeCell="A40" sqref="A40"/>
      <selection pane="topRight" activeCell="AV40" sqref="AV40"/>
      <selection pane="bottomLeft" activeCell="A56" sqref="A56"/>
      <selection pane="bottomRight" activeCell="AR45" sqref="AR45:AT45"/>
    </sheetView>
  </sheetViews>
  <sheetFormatPr defaultColWidth="9.1796875" defaultRowHeight="11.5" x14ac:dyDescent="0.25"/>
  <cols>
    <col min="1" max="1" width="9.453125" style="3" customWidth="1"/>
    <col min="2" max="2" width="33.453125" style="3" customWidth="1"/>
    <col min="3" max="3" width="7.26953125" style="3" customWidth="1"/>
    <col min="4" max="4" width="5.1796875" style="4" customWidth="1"/>
    <col min="5" max="5" width="6.453125" style="4" customWidth="1"/>
    <col min="6" max="6" width="7.54296875" style="4" customWidth="1"/>
    <col min="7" max="8" width="3.26953125" style="4" customWidth="1"/>
    <col min="9" max="9" width="3.7265625" style="4" customWidth="1"/>
    <col min="10" max="10" width="5.1796875" style="4" customWidth="1"/>
    <col min="11" max="11" width="5" style="4" customWidth="1"/>
    <col min="12" max="12" width="5.1796875" style="4" customWidth="1"/>
    <col min="13" max="13" width="5.7265625" style="4" customWidth="1"/>
    <col min="14" max="14" width="4.26953125" style="4" customWidth="1"/>
    <col min="15" max="15" width="4.81640625" style="4" customWidth="1"/>
    <col min="16" max="16" width="4" style="3" customWidth="1"/>
    <col min="17" max="17" width="3.81640625" style="3" customWidth="1"/>
    <col min="18" max="19" width="3.7265625" style="3" customWidth="1"/>
    <col min="20" max="20" width="3.81640625" style="3" customWidth="1"/>
    <col min="21" max="21" width="4.1796875" style="3" customWidth="1"/>
    <col min="22" max="22" width="3.81640625" style="3" customWidth="1"/>
    <col min="23" max="24" width="3.7265625" style="3" customWidth="1"/>
    <col min="25" max="25" width="4.1796875" style="3" customWidth="1"/>
    <col min="26" max="27" width="3.81640625" style="3" customWidth="1"/>
    <col min="28" max="28" width="3.54296875" style="3" customWidth="1"/>
    <col min="29" max="31" width="3.7265625" style="3" customWidth="1"/>
    <col min="32" max="32" width="4.81640625" style="3" customWidth="1"/>
    <col min="33" max="34" width="3.81640625" style="3" customWidth="1"/>
    <col min="35" max="35" width="3.7265625" style="3" customWidth="1"/>
    <col min="36" max="36" width="3.54296875" style="3" customWidth="1"/>
    <col min="37" max="37" width="3.7265625" style="3" customWidth="1"/>
    <col min="38" max="38" width="3.81640625" style="3" customWidth="1"/>
    <col min="39" max="40" width="3.7265625" style="3" customWidth="1"/>
    <col min="41" max="43" width="3.81640625" style="3" customWidth="1"/>
    <col min="44" max="45" width="4" style="3" customWidth="1"/>
    <col min="46" max="47" width="3.7265625" style="3" customWidth="1"/>
    <col min="48" max="16384" width="9.1796875" style="3"/>
  </cols>
  <sheetData>
    <row r="1" spans="1:15" ht="12" hidden="1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hidden="1" customHeight="1" x14ac:dyDescent="0.25"/>
    <row r="3" spans="1:15" ht="12" hidden="1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2" hidden="1" customHeight="1" x14ac:dyDescent="0.25"/>
    <row r="5" spans="1:15" ht="12" hidden="1" customHeight="1" x14ac:dyDescent="0.25">
      <c r="A5" s="5"/>
    </row>
    <row r="6" spans="1:15" ht="12" hidden="1" customHeight="1" x14ac:dyDescent="0.25"/>
    <row r="7" spans="1:15" ht="12" hidden="1" customHeight="1" x14ac:dyDescent="0.25"/>
    <row r="8" spans="1:15" ht="12" hidden="1" customHeight="1" x14ac:dyDescent="0.25"/>
    <row r="9" spans="1:15" ht="12" hidden="1" customHeight="1" x14ac:dyDescent="0.25"/>
    <row r="10" spans="1:15" ht="12" hidden="1" customHeight="1" x14ac:dyDescent="0.25"/>
    <row r="11" spans="1:15" ht="12" hidden="1" customHeight="1" x14ac:dyDescent="0.25">
      <c r="A11" s="1"/>
      <c r="B11" s="6"/>
      <c r="C11" s="6"/>
    </row>
    <row r="12" spans="1:15" ht="12" hidden="1" customHeight="1" x14ac:dyDescent="0.25">
      <c r="B12" s="7"/>
      <c r="C12" s="7"/>
    </row>
    <row r="13" spans="1:15" ht="12" hidden="1" customHeight="1" x14ac:dyDescent="0.25"/>
    <row r="14" spans="1:15" ht="12" hidden="1" customHeight="1" x14ac:dyDescent="0.25">
      <c r="B14" s="7"/>
      <c r="C14" s="7"/>
      <c r="D14" s="8"/>
    </row>
    <row r="15" spans="1:15" ht="12" hidden="1" customHeight="1" x14ac:dyDescent="0.25"/>
    <row r="16" spans="1:15" ht="12" hidden="1" customHeight="1" x14ac:dyDescent="0.25"/>
    <row r="17" ht="12" hidden="1" customHeight="1" x14ac:dyDescent="0.25"/>
    <row r="18" ht="12" hidden="1" customHeight="1" x14ac:dyDescent="0.25"/>
    <row r="19" ht="12" hidden="1" customHeight="1" x14ac:dyDescent="0.25"/>
    <row r="20" ht="12" hidden="1" customHeight="1" x14ac:dyDescent="0.25"/>
    <row r="21" ht="12" hidden="1" customHeight="1" x14ac:dyDescent="0.25"/>
    <row r="22" ht="12" hidden="1" customHeight="1" x14ac:dyDescent="0.25"/>
    <row r="23" ht="12" hidden="1" customHeight="1" x14ac:dyDescent="0.25"/>
    <row r="24" ht="12" hidden="1" customHeight="1" x14ac:dyDescent="0.25"/>
    <row r="25" ht="12" hidden="1" customHeight="1" x14ac:dyDescent="0.25"/>
    <row r="26" ht="12" hidden="1" customHeight="1" x14ac:dyDescent="0.25"/>
    <row r="27" ht="12" hidden="1" customHeight="1" x14ac:dyDescent="0.25"/>
    <row r="28" ht="12" hidden="1" customHeight="1" x14ac:dyDescent="0.25"/>
    <row r="29" ht="12" hidden="1" customHeight="1" x14ac:dyDescent="0.25"/>
    <row r="30" ht="12" hidden="1" customHeight="1" x14ac:dyDescent="0.25"/>
    <row r="31" ht="12" hidden="1" customHeight="1" x14ac:dyDescent="0.25"/>
    <row r="32" ht="12" hidden="1" customHeight="1" x14ac:dyDescent="0.25"/>
    <row r="33" spans="1:47" ht="12" hidden="1" customHeight="1" x14ac:dyDescent="0.25"/>
    <row r="34" spans="1:47" ht="12" hidden="1" customHeight="1" x14ac:dyDescent="0.25"/>
    <row r="35" spans="1:47" ht="12" hidden="1" customHeight="1" x14ac:dyDescent="0.25"/>
    <row r="36" spans="1:47" ht="12" hidden="1" customHeight="1" x14ac:dyDescent="0.25"/>
    <row r="37" spans="1:47" ht="12" hidden="1" customHeight="1" x14ac:dyDescent="0.25"/>
    <row r="38" spans="1:47" ht="12" hidden="1" customHeight="1" x14ac:dyDescent="0.25">
      <c r="A38" s="1"/>
      <c r="B38" s="6"/>
      <c r="C38" s="6"/>
    </row>
    <row r="39" spans="1:47" ht="12" hidden="1" customHeight="1" x14ac:dyDescent="0.25"/>
    <row r="40" spans="1:47" ht="12" customHeight="1" x14ac:dyDescent="0.25">
      <c r="A40" s="224" t="s">
        <v>26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</row>
    <row r="41" spans="1:47" ht="3" customHeight="1" x14ac:dyDescent="0.25"/>
    <row r="42" spans="1:47" ht="12.65" customHeight="1" x14ac:dyDescent="0.25">
      <c r="A42" s="183" t="s">
        <v>125</v>
      </c>
      <c r="B42" s="183" t="s">
        <v>18</v>
      </c>
      <c r="C42" s="229" t="s">
        <v>133</v>
      </c>
      <c r="D42" s="189" t="s">
        <v>3</v>
      </c>
      <c r="E42" s="190"/>
      <c r="F42" s="190"/>
      <c r="G42" s="190"/>
      <c r="H42" s="198" t="s">
        <v>124</v>
      </c>
      <c r="I42" s="194" t="s">
        <v>218</v>
      </c>
      <c r="J42" s="232" t="s">
        <v>123</v>
      </c>
      <c r="K42" s="233"/>
      <c r="L42" s="233"/>
      <c r="M42" s="233"/>
      <c r="N42" s="233"/>
      <c r="O42" s="233"/>
      <c r="P42" s="176" t="s">
        <v>151</v>
      </c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8"/>
    </row>
    <row r="43" spans="1:47" ht="12.65" customHeight="1" x14ac:dyDescent="0.25">
      <c r="A43" s="184"/>
      <c r="B43" s="184"/>
      <c r="C43" s="230"/>
      <c r="D43" s="191"/>
      <c r="E43" s="192"/>
      <c r="F43" s="192"/>
      <c r="G43" s="192"/>
      <c r="H43" s="199"/>
      <c r="I43" s="195"/>
      <c r="J43" s="234"/>
      <c r="K43" s="235"/>
      <c r="L43" s="235"/>
      <c r="M43" s="235"/>
      <c r="N43" s="235"/>
      <c r="O43" s="235"/>
      <c r="P43" s="204" t="s">
        <v>120</v>
      </c>
      <c r="Q43" s="204"/>
      <c r="R43" s="204"/>
      <c r="S43" s="204"/>
      <c r="T43" s="204" t="s">
        <v>121</v>
      </c>
      <c r="U43" s="204"/>
      <c r="V43" s="204"/>
      <c r="W43" s="204"/>
      <c r="X43" s="204" t="s">
        <v>122</v>
      </c>
      <c r="Y43" s="204"/>
      <c r="Z43" s="204"/>
      <c r="AA43" s="204"/>
      <c r="AB43" s="204" t="s">
        <v>128</v>
      </c>
      <c r="AC43" s="204"/>
      <c r="AD43" s="204"/>
      <c r="AE43" s="204"/>
      <c r="AF43" s="204" t="s">
        <v>129</v>
      </c>
      <c r="AG43" s="204"/>
      <c r="AH43" s="204"/>
      <c r="AI43" s="204"/>
      <c r="AJ43" s="204" t="s">
        <v>130</v>
      </c>
      <c r="AK43" s="204"/>
      <c r="AL43" s="204"/>
      <c r="AM43" s="204"/>
      <c r="AN43" s="204" t="s">
        <v>131</v>
      </c>
      <c r="AO43" s="204"/>
      <c r="AP43" s="204"/>
      <c r="AQ43" s="204"/>
      <c r="AR43" s="204" t="s">
        <v>132</v>
      </c>
      <c r="AS43" s="204"/>
      <c r="AT43" s="204"/>
      <c r="AU43" s="204"/>
    </row>
    <row r="44" spans="1:47" ht="15" customHeight="1" x14ac:dyDescent="0.25">
      <c r="A44" s="184"/>
      <c r="B44" s="184"/>
      <c r="C44" s="230"/>
      <c r="D44" s="131"/>
      <c r="E44" s="193"/>
      <c r="F44" s="193"/>
      <c r="G44" s="193"/>
      <c r="H44" s="199"/>
      <c r="I44" s="195"/>
      <c r="J44" s="236"/>
      <c r="K44" s="237"/>
      <c r="L44" s="237"/>
      <c r="M44" s="237"/>
      <c r="N44" s="237"/>
      <c r="O44" s="238"/>
      <c r="P44" s="179" t="s">
        <v>152</v>
      </c>
      <c r="Q44" s="179"/>
      <c r="R44" s="179"/>
      <c r="S44" s="179"/>
      <c r="T44" s="179" t="s">
        <v>152</v>
      </c>
      <c r="U44" s="179"/>
      <c r="V44" s="179"/>
      <c r="W44" s="179"/>
      <c r="X44" s="179" t="s">
        <v>152</v>
      </c>
      <c r="Y44" s="179"/>
      <c r="Z44" s="179"/>
      <c r="AA44" s="179"/>
      <c r="AB44" s="179" t="s">
        <v>152</v>
      </c>
      <c r="AC44" s="179"/>
      <c r="AD44" s="179"/>
      <c r="AE44" s="179"/>
      <c r="AF44" s="179" t="s">
        <v>152</v>
      </c>
      <c r="AG44" s="179"/>
      <c r="AH44" s="179"/>
      <c r="AI44" s="179"/>
      <c r="AJ44" s="179" t="s">
        <v>152</v>
      </c>
      <c r="AK44" s="179"/>
      <c r="AL44" s="179"/>
      <c r="AM44" s="179"/>
      <c r="AN44" s="179" t="s">
        <v>152</v>
      </c>
      <c r="AO44" s="179"/>
      <c r="AP44" s="179"/>
      <c r="AQ44" s="179"/>
      <c r="AR44" s="179" t="s">
        <v>289</v>
      </c>
      <c r="AS44" s="179"/>
      <c r="AT44" s="179"/>
      <c r="AU44" s="179"/>
    </row>
    <row r="45" spans="1:47" ht="14.5" customHeight="1" x14ac:dyDescent="0.25">
      <c r="A45" s="184"/>
      <c r="B45" s="184"/>
      <c r="C45" s="230"/>
      <c r="D45" s="186" t="s">
        <v>19</v>
      </c>
      <c r="E45" s="186" t="s">
        <v>20</v>
      </c>
      <c r="F45" s="197" t="s">
        <v>23</v>
      </c>
      <c r="G45" s="197"/>
      <c r="H45" s="199"/>
      <c r="I45" s="195"/>
      <c r="J45" s="186" t="s">
        <v>24</v>
      </c>
      <c r="K45" s="176" t="s">
        <v>25</v>
      </c>
      <c r="L45" s="177"/>
      <c r="M45" s="177"/>
      <c r="N45" s="177"/>
      <c r="O45" s="201" t="s">
        <v>2</v>
      </c>
      <c r="P45" s="177" t="s">
        <v>25</v>
      </c>
      <c r="Q45" s="177"/>
      <c r="R45" s="177"/>
      <c r="S45" s="201" t="s">
        <v>2</v>
      </c>
      <c r="T45" s="177" t="s">
        <v>25</v>
      </c>
      <c r="U45" s="177"/>
      <c r="V45" s="177"/>
      <c r="W45" s="201" t="s">
        <v>2</v>
      </c>
      <c r="X45" s="177" t="s">
        <v>25</v>
      </c>
      <c r="Y45" s="177"/>
      <c r="Z45" s="177"/>
      <c r="AA45" s="201" t="s">
        <v>2</v>
      </c>
      <c r="AB45" s="177" t="s">
        <v>25</v>
      </c>
      <c r="AC45" s="177"/>
      <c r="AD45" s="177"/>
      <c r="AE45" s="201" t="s">
        <v>2</v>
      </c>
      <c r="AF45" s="177" t="s">
        <v>25</v>
      </c>
      <c r="AG45" s="177"/>
      <c r="AH45" s="177"/>
      <c r="AI45" s="201" t="s">
        <v>2</v>
      </c>
      <c r="AJ45" s="177" t="s">
        <v>25</v>
      </c>
      <c r="AK45" s="177"/>
      <c r="AL45" s="177"/>
      <c r="AM45" s="201" t="s">
        <v>2</v>
      </c>
      <c r="AN45" s="177" t="s">
        <v>25</v>
      </c>
      <c r="AO45" s="177"/>
      <c r="AP45" s="177"/>
      <c r="AQ45" s="201" t="s">
        <v>2</v>
      </c>
      <c r="AR45" s="177" t="s">
        <v>25</v>
      </c>
      <c r="AS45" s="177"/>
      <c r="AT45" s="177"/>
      <c r="AU45" s="201" t="s">
        <v>2</v>
      </c>
    </row>
    <row r="46" spans="1:47" ht="15.75" customHeight="1" x14ac:dyDescent="0.25">
      <c r="A46" s="184"/>
      <c r="B46" s="184"/>
      <c r="C46" s="230"/>
      <c r="D46" s="187"/>
      <c r="E46" s="187"/>
      <c r="F46" s="186" t="s">
        <v>21</v>
      </c>
      <c r="G46" s="186" t="s">
        <v>22</v>
      </c>
      <c r="H46" s="199"/>
      <c r="I46" s="195"/>
      <c r="J46" s="187"/>
      <c r="K46" s="186" t="s">
        <v>0</v>
      </c>
      <c r="L46" s="176" t="s">
        <v>1</v>
      </c>
      <c r="M46" s="177"/>
      <c r="N46" s="178"/>
      <c r="O46" s="202"/>
      <c r="P46" s="176" t="s">
        <v>1</v>
      </c>
      <c r="Q46" s="177"/>
      <c r="R46" s="178"/>
      <c r="S46" s="202"/>
      <c r="T46" s="176" t="s">
        <v>1</v>
      </c>
      <c r="U46" s="177"/>
      <c r="V46" s="178"/>
      <c r="W46" s="202"/>
      <c r="X46" s="176" t="s">
        <v>1</v>
      </c>
      <c r="Y46" s="177"/>
      <c r="Z46" s="178"/>
      <c r="AA46" s="202"/>
      <c r="AB46" s="176" t="s">
        <v>1</v>
      </c>
      <c r="AC46" s="177"/>
      <c r="AD46" s="178"/>
      <c r="AE46" s="202"/>
      <c r="AF46" s="176" t="s">
        <v>1</v>
      </c>
      <c r="AG46" s="177"/>
      <c r="AH46" s="178"/>
      <c r="AI46" s="202"/>
      <c r="AJ46" s="176" t="s">
        <v>1</v>
      </c>
      <c r="AK46" s="177"/>
      <c r="AL46" s="178"/>
      <c r="AM46" s="202"/>
      <c r="AN46" s="176" t="s">
        <v>1</v>
      </c>
      <c r="AO46" s="177"/>
      <c r="AP46" s="178"/>
      <c r="AQ46" s="202"/>
      <c r="AR46" s="176" t="s">
        <v>1</v>
      </c>
      <c r="AS46" s="177"/>
      <c r="AT46" s="178"/>
      <c r="AU46" s="202"/>
    </row>
    <row r="47" spans="1:47" ht="15" customHeight="1" x14ac:dyDescent="0.25">
      <c r="A47" s="184"/>
      <c r="B47" s="184"/>
      <c r="C47" s="230"/>
      <c r="D47" s="187"/>
      <c r="E47" s="187"/>
      <c r="F47" s="187"/>
      <c r="G47" s="187"/>
      <c r="H47" s="199"/>
      <c r="I47" s="195"/>
      <c r="J47" s="187"/>
      <c r="K47" s="187"/>
      <c r="L47" s="226" t="s">
        <v>89</v>
      </c>
      <c r="M47" s="226" t="s">
        <v>153</v>
      </c>
      <c r="N47" s="226" t="s">
        <v>90</v>
      </c>
      <c r="O47" s="202"/>
      <c r="P47" s="226" t="s">
        <v>89</v>
      </c>
      <c r="Q47" s="226" t="s">
        <v>153</v>
      </c>
      <c r="R47" s="226" t="s">
        <v>90</v>
      </c>
      <c r="S47" s="202"/>
      <c r="T47" s="226" t="s">
        <v>89</v>
      </c>
      <c r="U47" s="226" t="s">
        <v>153</v>
      </c>
      <c r="V47" s="226" t="s">
        <v>90</v>
      </c>
      <c r="W47" s="202"/>
      <c r="X47" s="226" t="s">
        <v>89</v>
      </c>
      <c r="Y47" s="226" t="s">
        <v>153</v>
      </c>
      <c r="Z47" s="226" t="s">
        <v>90</v>
      </c>
      <c r="AA47" s="202"/>
      <c r="AB47" s="226" t="s">
        <v>89</v>
      </c>
      <c r="AC47" s="226" t="s">
        <v>153</v>
      </c>
      <c r="AD47" s="226" t="s">
        <v>90</v>
      </c>
      <c r="AE47" s="202"/>
      <c r="AF47" s="226" t="s">
        <v>89</v>
      </c>
      <c r="AG47" s="226" t="s">
        <v>153</v>
      </c>
      <c r="AH47" s="226" t="s">
        <v>90</v>
      </c>
      <c r="AI47" s="202"/>
      <c r="AJ47" s="226" t="s">
        <v>89</v>
      </c>
      <c r="AK47" s="226" t="s">
        <v>153</v>
      </c>
      <c r="AL47" s="226" t="s">
        <v>90</v>
      </c>
      <c r="AM47" s="202"/>
      <c r="AN47" s="226" t="s">
        <v>89</v>
      </c>
      <c r="AO47" s="226" t="s">
        <v>153</v>
      </c>
      <c r="AP47" s="226" t="s">
        <v>90</v>
      </c>
      <c r="AQ47" s="202"/>
      <c r="AR47" s="226" t="s">
        <v>89</v>
      </c>
      <c r="AS47" s="226" t="s">
        <v>153</v>
      </c>
      <c r="AT47" s="226" t="s">
        <v>90</v>
      </c>
      <c r="AU47" s="202"/>
    </row>
    <row r="48" spans="1:47" ht="23.25" customHeight="1" x14ac:dyDescent="0.25">
      <c r="A48" s="184"/>
      <c r="B48" s="184"/>
      <c r="C48" s="230"/>
      <c r="D48" s="187"/>
      <c r="E48" s="187"/>
      <c r="F48" s="187"/>
      <c r="G48" s="187"/>
      <c r="H48" s="199"/>
      <c r="I48" s="195"/>
      <c r="J48" s="187"/>
      <c r="K48" s="187"/>
      <c r="L48" s="227"/>
      <c r="M48" s="227"/>
      <c r="N48" s="227"/>
      <c r="O48" s="202"/>
      <c r="P48" s="227"/>
      <c r="Q48" s="227"/>
      <c r="R48" s="227"/>
      <c r="S48" s="202"/>
      <c r="T48" s="227"/>
      <c r="U48" s="227"/>
      <c r="V48" s="227"/>
      <c r="W48" s="202"/>
      <c r="X48" s="227"/>
      <c r="Y48" s="227"/>
      <c r="Z48" s="227"/>
      <c r="AA48" s="202"/>
      <c r="AB48" s="227"/>
      <c r="AC48" s="227"/>
      <c r="AD48" s="227"/>
      <c r="AE48" s="202"/>
      <c r="AF48" s="227"/>
      <c r="AG48" s="227"/>
      <c r="AH48" s="227"/>
      <c r="AI48" s="202"/>
      <c r="AJ48" s="227"/>
      <c r="AK48" s="227"/>
      <c r="AL48" s="227"/>
      <c r="AM48" s="202"/>
      <c r="AN48" s="227"/>
      <c r="AO48" s="227"/>
      <c r="AP48" s="227"/>
      <c r="AQ48" s="202"/>
      <c r="AR48" s="227"/>
      <c r="AS48" s="227"/>
      <c r="AT48" s="227"/>
      <c r="AU48" s="202"/>
    </row>
    <row r="49" spans="1:48" ht="22.15" customHeight="1" x14ac:dyDescent="0.25">
      <c r="A49" s="185"/>
      <c r="B49" s="185"/>
      <c r="C49" s="231"/>
      <c r="D49" s="188"/>
      <c r="E49" s="188"/>
      <c r="F49" s="188"/>
      <c r="G49" s="188"/>
      <c r="H49" s="200"/>
      <c r="I49" s="196"/>
      <c r="J49" s="188"/>
      <c r="K49" s="188"/>
      <c r="L49" s="228"/>
      <c r="M49" s="228"/>
      <c r="N49" s="228"/>
      <c r="O49" s="203"/>
      <c r="P49" s="228"/>
      <c r="Q49" s="228"/>
      <c r="R49" s="228"/>
      <c r="S49" s="203"/>
      <c r="T49" s="228"/>
      <c r="U49" s="228"/>
      <c r="V49" s="228"/>
      <c r="W49" s="203"/>
      <c r="X49" s="228"/>
      <c r="Y49" s="228"/>
      <c r="Z49" s="228"/>
      <c r="AA49" s="203"/>
      <c r="AB49" s="228"/>
      <c r="AC49" s="228"/>
      <c r="AD49" s="228"/>
      <c r="AE49" s="203"/>
      <c r="AF49" s="228"/>
      <c r="AG49" s="228"/>
      <c r="AH49" s="228"/>
      <c r="AI49" s="203"/>
      <c r="AJ49" s="228"/>
      <c r="AK49" s="228"/>
      <c r="AL49" s="228"/>
      <c r="AM49" s="203"/>
      <c r="AN49" s="228"/>
      <c r="AO49" s="228"/>
      <c r="AP49" s="228"/>
      <c r="AQ49" s="203"/>
      <c r="AR49" s="228"/>
      <c r="AS49" s="228"/>
      <c r="AT49" s="228"/>
      <c r="AU49" s="203"/>
    </row>
    <row r="50" spans="1:48" s="43" customFormat="1" ht="12.65" customHeight="1" x14ac:dyDescent="0.25">
      <c r="A50" s="180" t="s">
        <v>127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</row>
    <row r="51" spans="1:48" s="43" customFormat="1" ht="12.65" customHeight="1" x14ac:dyDescent="0.25">
      <c r="A51" s="242" t="s">
        <v>208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</row>
    <row r="52" spans="1:48" ht="15" customHeight="1" x14ac:dyDescent="0.25">
      <c r="A52" s="52" t="s">
        <v>234</v>
      </c>
      <c r="B52" s="81" t="s">
        <v>187</v>
      </c>
      <c r="C52" s="104" t="s">
        <v>225</v>
      </c>
      <c r="D52" s="99">
        <v>2</v>
      </c>
      <c r="E52" s="99">
        <v>1</v>
      </c>
      <c r="F52" s="99"/>
      <c r="G52" s="99"/>
      <c r="H52" s="99"/>
      <c r="I52" s="80">
        <v>6</v>
      </c>
      <c r="J52" s="80">
        <f>30*I52</f>
        <v>180</v>
      </c>
      <c r="K52" s="80">
        <f>L52+M52+N52</f>
        <v>72</v>
      </c>
      <c r="L52" s="99">
        <v>0</v>
      </c>
      <c r="M52" s="99">
        <v>72</v>
      </c>
      <c r="N52" s="99">
        <v>0</v>
      </c>
      <c r="O52" s="99">
        <f>J52-K52</f>
        <v>108</v>
      </c>
      <c r="P52" s="91">
        <f>L52</f>
        <v>0</v>
      </c>
      <c r="Q52" s="91">
        <v>36</v>
      </c>
      <c r="R52" s="91">
        <v>0</v>
      </c>
      <c r="S52" s="91">
        <f>O52/2</f>
        <v>54</v>
      </c>
      <c r="T52" s="91">
        <v>0</v>
      </c>
      <c r="U52" s="91">
        <v>36</v>
      </c>
      <c r="V52" s="91">
        <v>0</v>
      </c>
      <c r="W52" s="91">
        <f>O52/2</f>
        <v>54</v>
      </c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8"/>
    </row>
    <row r="53" spans="1:48" ht="23.25" customHeight="1" x14ac:dyDescent="0.25">
      <c r="A53" s="52" t="s">
        <v>235</v>
      </c>
      <c r="B53" s="81" t="s">
        <v>188</v>
      </c>
      <c r="C53" s="87" t="s">
        <v>224</v>
      </c>
      <c r="D53" s="99"/>
      <c r="E53" s="100">
        <v>2</v>
      </c>
      <c r="F53" s="99"/>
      <c r="G53" s="100"/>
      <c r="H53" s="99"/>
      <c r="I53" s="77">
        <v>3</v>
      </c>
      <c r="J53" s="80">
        <f t="shared" ref="J53:J59" si="0">30*I53</f>
        <v>90</v>
      </c>
      <c r="K53" s="80">
        <f t="shared" ref="K53:K54" si="1">L53+M53+N53</f>
        <v>36</v>
      </c>
      <c r="L53" s="99">
        <v>18</v>
      </c>
      <c r="M53" s="100">
        <v>18</v>
      </c>
      <c r="N53" s="99">
        <v>0</v>
      </c>
      <c r="O53" s="99">
        <f t="shared" ref="O53:O78" si="2">J53-K53</f>
        <v>54</v>
      </c>
      <c r="P53" s="105"/>
      <c r="Q53" s="105"/>
      <c r="R53" s="105"/>
      <c r="S53" s="105"/>
      <c r="T53" s="91">
        <f>L53</f>
        <v>18</v>
      </c>
      <c r="U53" s="91">
        <f>M53</f>
        <v>18</v>
      </c>
      <c r="V53" s="91">
        <f>N53</f>
        <v>0</v>
      </c>
      <c r="W53" s="91">
        <f>O53</f>
        <v>54</v>
      </c>
      <c r="X53" s="91"/>
      <c r="Y53" s="92"/>
      <c r="Z53" s="91"/>
      <c r="AA53" s="92"/>
      <c r="AB53" s="91"/>
      <c r="AC53" s="92"/>
      <c r="AD53" s="91"/>
      <c r="AE53" s="92"/>
      <c r="AF53" s="91"/>
      <c r="AG53" s="92"/>
      <c r="AH53" s="92"/>
      <c r="AI53" s="91"/>
      <c r="AJ53" s="92"/>
      <c r="AK53" s="91"/>
      <c r="AL53" s="92"/>
      <c r="AM53" s="91"/>
      <c r="AN53" s="92"/>
      <c r="AO53" s="91"/>
      <c r="AP53" s="92"/>
      <c r="AQ53" s="91"/>
      <c r="AR53" s="92"/>
      <c r="AS53" s="91"/>
      <c r="AT53" s="92"/>
      <c r="AU53" s="91"/>
    </row>
    <row r="54" spans="1:48" ht="15" customHeight="1" x14ac:dyDescent="0.25">
      <c r="A54" s="52" t="s">
        <v>236</v>
      </c>
      <c r="B54" s="81" t="s">
        <v>189</v>
      </c>
      <c r="C54" s="84" t="s">
        <v>230</v>
      </c>
      <c r="D54" s="85"/>
      <c r="E54" s="86">
        <v>5</v>
      </c>
      <c r="F54" s="85"/>
      <c r="G54" s="86"/>
      <c r="H54" s="85"/>
      <c r="I54" s="77">
        <v>3</v>
      </c>
      <c r="J54" s="80">
        <f t="shared" si="0"/>
        <v>90</v>
      </c>
      <c r="K54" s="80">
        <f t="shared" si="1"/>
        <v>36</v>
      </c>
      <c r="L54" s="99">
        <v>18</v>
      </c>
      <c r="M54" s="100">
        <v>18</v>
      </c>
      <c r="N54" s="99">
        <v>0</v>
      </c>
      <c r="O54" s="99">
        <f t="shared" si="2"/>
        <v>54</v>
      </c>
      <c r="P54" s="91"/>
      <c r="Q54" s="92"/>
      <c r="R54" s="91"/>
      <c r="S54" s="92"/>
      <c r="T54" s="91"/>
      <c r="U54" s="92"/>
      <c r="V54" s="91"/>
      <c r="W54" s="92"/>
      <c r="X54" s="91"/>
      <c r="Y54" s="92"/>
      <c r="Z54" s="91"/>
      <c r="AA54" s="92"/>
      <c r="AB54" s="91"/>
      <c r="AC54" s="92"/>
      <c r="AD54" s="91"/>
      <c r="AE54" s="92"/>
      <c r="AF54" s="91">
        <f>L54</f>
        <v>18</v>
      </c>
      <c r="AG54" s="91">
        <f t="shared" ref="AG54:AI54" si="3">M54</f>
        <v>18</v>
      </c>
      <c r="AH54" s="91">
        <f t="shared" si="3"/>
        <v>0</v>
      </c>
      <c r="AI54" s="91">
        <f t="shared" si="3"/>
        <v>54</v>
      </c>
      <c r="AJ54" s="92"/>
      <c r="AK54" s="91"/>
      <c r="AL54" s="92"/>
      <c r="AM54" s="91"/>
      <c r="AN54" s="92"/>
      <c r="AO54" s="91"/>
      <c r="AP54" s="92"/>
      <c r="AQ54" s="91"/>
      <c r="AR54" s="92"/>
      <c r="AS54" s="91"/>
      <c r="AT54" s="92"/>
      <c r="AU54" s="91"/>
    </row>
    <row r="55" spans="1:48" ht="12.75" customHeight="1" x14ac:dyDescent="0.25">
      <c r="A55" s="52" t="s">
        <v>237</v>
      </c>
      <c r="B55" s="81" t="s">
        <v>223</v>
      </c>
      <c r="C55" s="86" t="s">
        <v>231</v>
      </c>
      <c r="D55" s="87"/>
      <c r="E55" s="86">
        <v>1</v>
      </c>
      <c r="F55" s="87"/>
      <c r="G55" s="86"/>
      <c r="H55" s="87"/>
      <c r="I55" s="100">
        <v>3</v>
      </c>
      <c r="J55" s="80">
        <f t="shared" si="0"/>
        <v>90</v>
      </c>
      <c r="K55" s="80">
        <f>L55+M55+N55</f>
        <v>36</v>
      </c>
      <c r="L55" s="101">
        <v>18</v>
      </c>
      <c r="M55" s="100">
        <v>18</v>
      </c>
      <c r="N55" s="101">
        <v>0</v>
      </c>
      <c r="O55" s="99">
        <f t="shared" si="2"/>
        <v>54</v>
      </c>
      <c r="P55" s="101">
        <f>L55</f>
        <v>18</v>
      </c>
      <c r="Q55" s="101">
        <f>M55</f>
        <v>18</v>
      </c>
      <c r="R55" s="101">
        <f>N55</f>
        <v>0</v>
      </c>
      <c r="S55" s="101">
        <f>O55</f>
        <v>54</v>
      </c>
      <c r="T55" s="105"/>
      <c r="U55" s="105"/>
      <c r="V55" s="105"/>
      <c r="W55" s="105"/>
      <c r="X55" s="101"/>
      <c r="Y55" s="100"/>
      <c r="Z55" s="101"/>
      <c r="AA55" s="100"/>
      <c r="AB55" s="101"/>
      <c r="AC55" s="100"/>
      <c r="AD55" s="101"/>
      <c r="AE55" s="100"/>
      <c r="AF55" s="91"/>
      <c r="AG55" s="91"/>
      <c r="AH55" s="91"/>
      <c r="AI55" s="91"/>
      <c r="AJ55" s="100"/>
      <c r="AK55" s="101"/>
      <c r="AL55" s="100"/>
      <c r="AM55" s="101"/>
      <c r="AN55" s="100"/>
      <c r="AO55" s="101"/>
      <c r="AP55" s="100"/>
      <c r="AQ55" s="101"/>
      <c r="AR55" s="100"/>
      <c r="AS55" s="101"/>
      <c r="AT55" s="100"/>
      <c r="AU55" s="101"/>
    </row>
    <row r="56" spans="1:48" ht="12.75" customHeight="1" x14ac:dyDescent="0.25">
      <c r="A56" s="169" t="s">
        <v>150</v>
      </c>
      <c r="B56" s="170"/>
      <c r="C56" s="89"/>
      <c r="D56" s="89">
        <f>COUNT(D30:D55)</f>
        <v>1</v>
      </c>
      <c r="E56" s="89">
        <f>COUNT(E30:E55)</f>
        <v>4</v>
      </c>
      <c r="F56" s="89">
        <f>COUNT(F30:F55)</f>
        <v>0</v>
      </c>
      <c r="G56" s="89">
        <f>COUNT(G30:G55)</f>
        <v>0</v>
      </c>
      <c r="H56" s="89">
        <f>COUNT(H30:H55)</f>
        <v>0</v>
      </c>
      <c r="I56" s="90">
        <f>SUM(I52:I55)</f>
        <v>15</v>
      </c>
      <c r="J56" s="90">
        <f>SUM(J52:J55)</f>
        <v>450</v>
      </c>
      <c r="K56" s="90">
        <f t="shared" ref="K56:AU56" si="4">SUM(K52:K55)</f>
        <v>180</v>
      </c>
      <c r="L56" s="90">
        <f t="shared" si="4"/>
        <v>54</v>
      </c>
      <c r="M56" s="90">
        <f t="shared" si="4"/>
        <v>126</v>
      </c>
      <c r="N56" s="90">
        <f t="shared" si="4"/>
        <v>0</v>
      </c>
      <c r="O56" s="90">
        <f t="shared" si="4"/>
        <v>270</v>
      </c>
      <c r="P56" s="90">
        <f>SUM(P52:P55)</f>
        <v>18</v>
      </c>
      <c r="Q56" s="90">
        <f>SUM(Q52:Q55)</f>
        <v>54</v>
      </c>
      <c r="R56" s="90">
        <f>SUM(R52:R55)</f>
        <v>0</v>
      </c>
      <c r="S56" s="90">
        <f>SUM(S52:S55)</f>
        <v>108</v>
      </c>
      <c r="T56" s="90">
        <f t="shared" si="4"/>
        <v>18</v>
      </c>
      <c r="U56" s="90">
        <f t="shared" si="4"/>
        <v>54</v>
      </c>
      <c r="V56" s="90">
        <f t="shared" si="4"/>
        <v>0</v>
      </c>
      <c r="W56" s="90">
        <f t="shared" si="4"/>
        <v>108</v>
      </c>
      <c r="X56" s="90">
        <f t="shared" si="4"/>
        <v>0</v>
      </c>
      <c r="Y56" s="90">
        <f t="shared" si="4"/>
        <v>0</v>
      </c>
      <c r="Z56" s="90">
        <f t="shared" si="4"/>
        <v>0</v>
      </c>
      <c r="AA56" s="90">
        <f t="shared" si="4"/>
        <v>0</v>
      </c>
      <c r="AB56" s="90">
        <f t="shared" si="4"/>
        <v>0</v>
      </c>
      <c r="AC56" s="90">
        <f t="shared" si="4"/>
        <v>0</v>
      </c>
      <c r="AD56" s="90">
        <f t="shared" si="4"/>
        <v>0</v>
      </c>
      <c r="AE56" s="90">
        <f t="shared" si="4"/>
        <v>0</v>
      </c>
      <c r="AF56" s="90">
        <f t="shared" si="4"/>
        <v>18</v>
      </c>
      <c r="AG56" s="90">
        <f t="shared" si="4"/>
        <v>18</v>
      </c>
      <c r="AH56" s="90">
        <f t="shared" si="4"/>
        <v>0</v>
      </c>
      <c r="AI56" s="90">
        <f t="shared" si="4"/>
        <v>54</v>
      </c>
      <c r="AJ56" s="90">
        <f t="shared" si="4"/>
        <v>0</v>
      </c>
      <c r="AK56" s="90">
        <f t="shared" si="4"/>
        <v>0</v>
      </c>
      <c r="AL56" s="90">
        <f t="shared" si="4"/>
        <v>0</v>
      </c>
      <c r="AM56" s="90">
        <f t="shared" si="4"/>
        <v>0</v>
      </c>
      <c r="AN56" s="90">
        <f t="shared" si="4"/>
        <v>0</v>
      </c>
      <c r="AO56" s="90">
        <f t="shared" si="4"/>
        <v>0</v>
      </c>
      <c r="AP56" s="90">
        <f t="shared" si="4"/>
        <v>0</v>
      </c>
      <c r="AQ56" s="90">
        <f t="shared" si="4"/>
        <v>0</v>
      </c>
      <c r="AR56" s="90">
        <f t="shared" si="4"/>
        <v>0</v>
      </c>
      <c r="AS56" s="90">
        <f t="shared" si="4"/>
        <v>0</v>
      </c>
      <c r="AT56" s="90">
        <f t="shared" si="4"/>
        <v>0</v>
      </c>
      <c r="AU56" s="90">
        <f t="shared" si="4"/>
        <v>0</v>
      </c>
    </row>
    <row r="57" spans="1:48" x14ac:dyDescent="0.25">
      <c r="A57" s="171" t="s">
        <v>209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</row>
    <row r="58" spans="1:48" x14ac:dyDescent="0.25">
      <c r="A58" s="52" t="s">
        <v>279</v>
      </c>
      <c r="B58" s="81" t="s">
        <v>190</v>
      </c>
      <c r="C58" s="86" t="s">
        <v>266</v>
      </c>
      <c r="D58" s="101"/>
      <c r="E58" s="100">
        <v>1.2</v>
      </c>
      <c r="F58" s="101"/>
      <c r="G58" s="100"/>
      <c r="H58" s="101"/>
      <c r="I58" s="100">
        <v>9</v>
      </c>
      <c r="J58" s="80">
        <f t="shared" si="0"/>
        <v>270</v>
      </c>
      <c r="K58" s="80">
        <f t="shared" ref="K58:K59" si="5">L58+M58+N58</f>
        <v>126</v>
      </c>
      <c r="L58" s="101">
        <v>54</v>
      </c>
      <c r="M58" s="100">
        <v>72</v>
      </c>
      <c r="N58" s="101">
        <v>0</v>
      </c>
      <c r="O58" s="99">
        <f t="shared" si="2"/>
        <v>144</v>
      </c>
      <c r="P58" s="101">
        <v>36</v>
      </c>
      <c r="Q58" s="101">
        <v>54</v>
      </c>
      <c r="R58" s="101">
        <f t="shared" ref="R58" si="6">N58/2</f>
        <v>0</v>
      </c>
      <c r="S58" s="101">
        <f>180-P58-Q58</f>
        <v>90</v>
      </c>
      <c r="T58" s="101">
        <v>18</v>
      </c>
      <c r="U58" s="101">
        <v>18</v>
      </c>
      <c r="V58" s="101">
        <f t="shared" ref="V58" si="7">N58/2</f>
        <v>0</v>
      </c>
      <c r="W58" s="101">
        <f>O58-S58</f>
        <v>54</v>
      </c>
      <c r="X58" s="101"/>
      <c r="Y58" s="100"/>
      <c r="Z58" s="101"/>
      <c r="AA58" s="100"/>
      <c r="AB58" s="101"/>
      <c r="AC58" s="100"/>
      <c r="AD58" s="101"/>
      <c r="AE58" s="100"/>
      <c r="AF58" s="101"/>
      <c r="AG58" s="100"/>
      <c r="AH58" s="100"/>
      <c r="AI58" s="101"/>
      <c r="AJ58" s="100"/>
      <c r="AK58" s="101"/>
      <c r="AL58" s="100"/>
      <c r="AM58" s="101"/>
      <c r="AN58" s="100"/>
      <c r="AO58" s="101"/>
      <c r="AP58" s="100"/>
      <c r="AQ58" s="101"/>
      <c r="AR58" s="100"/>
      <c r="AS58" s="101"/>
      <c r="AT58" s="100"/>
      <c r="AU58" s="101"/>
    </row>
    <row r="59" spans="1:48" x14ac:dyDescent="0.25">
      <c r="A59" s="52" t="s">
        <v>280</v>
      </c>
      <c r="B59" s="81" t="s">
        <v>191</v>
      </c>
      <c r="C59" s="86" t="s">
        <v>232</v>
      </c>
      <c r="D59" s="101"/>
      <c r="E59" s="100">
        <v>1</v>
      </c>
      <c r="F59" s="101"/>
      <c r="G59" s="100"/>
      <c r="H59" s="101"/>
      <c r="I59" s="100">
        <v>6</v>
      </c>
      <c r="J59" s="80">
        <f t="shared" si="0"/>
        <v>180</v>
      </c>
      <c r="K59" s="80">
        <f t="shared" si="5"/>
        <v>90</v>
      </c>
      <c r="L59" s="101">
        <v>36</v>
      </c>
      <c r="M59" s="100">
        <v>0</v>
      </c>
      <c r="N59" s="101">
        <v>54</v>
      </c>
      <c r="O59" s="99">
        <f t="shared" si="2"/>
        <v>90</v>
      </c>
      <c r="P59" s="101">
        <v>36</v>
      </c>
      <c r="Q59" s="101">
        <v>0</v>
      </c>
      <c r="R59" s="101">
        <v>54</v>
      </c>
      <c r="S59" s="101">
        <f>180-P59-R59</f>
        <v>90</v>
      </c>
      <c r="T59" s="101"/>
      <c r="U59" s="101"/>
      <c r="V59" s="101"/>
      <c r="W59" s="101"/>
      <c r="X59" s="101"/>
      <c r="Y59" s="100"/>
      <c r="Z59" s="101"/>
      <c r="AA59" s="100"/>
      <c r="AB59" s="101"/>
      <c r="AC59" s="100"/>
      <c r="AD59" s="101"/>
      <c r="AE59" s="100"/>
      <c r="AF59" s="101"/>
      <c r="AG59" s="100"/>
      <c r="AH59" s="100"/>
      <c r="AI59" s="101"/>
      <c r="AJ59" s="100"/>
      <c r="AK59" s="101"/>
      <c r="AL59" s="100"/>
      <c r="AM59" s="101"/>
      <c r="AN59" s="100"/>
      <c r="AO59" s="101"/>
      <c r="AP59" s="100"/>
      <c r="AQ59" s="101"/>
      <c r="AR59" s="100"/>
      <c r="AS59" s="101"/>
      <c r="AT59" s="100"/>
      <c r="AU59" s="101"/>
    </row>
    <row r="60" spans="1:48" x14ac:dyDescent="0.25">
      <c r="A60" s="52" t="s">
        <v>238</v>
      </c>
      <c r="B60" s="81" t="s">
        <v>192</v>
      </c>
      <c r="C60" s="87" t="s">
        <v>226</v>
      </c>
      <c r="D60" s="85"/>
      <c r="E60" s="85">
        <v>1</v>
      </c>
      <c r="F60" s="88"/>
      <c r="G60" s="85"/>
      <c r="H60" s="99"/>
      <c r="I60" s="80">
        <v>3</v>
      </c>
      <c r="J60" s="80">
        <f>30*I60</f>
        <v>90</v>
      </c>
      <c r="K60" s="80">
        <f>L60+M60+N60</f>
        <v>36</v>
      </c>
      <c r="L60" s="80">
        <v>18</v>
      </c>
      <c r="M60" s="80">
        <v>18</v>
      </c>
      <c r="N60" s="80">
        <v>0</v>
      </c>
      <c r="O60" s="99">
        <f t="shared" si="2"/>
        <v>54</v>
      </c>
      <c r="P60" s="101">
        <f>L60</f>
        <v>18</v>
      </c>
      <c r="Q60" s="101">
        <f t="shared" ref="Q60:S60" si="8">M60</f>
        <v>18</v>
      </c>
      <c r="R60" s="101">
        <f t="shared" si="8"/>
        <v>0</v>
      </c>
      <c r="S60" s="101">
        <f t="shared" si="8"/>
        <v>54</v>
      </c>
      <c r="T60" s="101"/>
      <c r="U60" s="100"/>
      <c r="V60" s="101"/>
      <c r="W60" s="100"/>
      <c r="X60" s="101"/>
      <c r="Y60" s="100"/>
      <c r="Z60" s="101"/>
      <c r="AA60" s="100"/>
      <c r="AB60" s="101"/>
      <c r="AC60" s="100"/>
      <c r="AD60" s="101"/>
      <c r="AE60" s="100"/>
      <c r="AF60" s="101"/>
      <c r="AG60" s="100"/>
      <c r="AH60" s="100"/>
      <c r="AI60" s="101"/>
      <c r="AJ60" s="100"/>
      <c r="AK60" s="101"/>
      <c r="AL60" s="100"/>
      <c r="AM60" s="101"/>
      <c r="AN60" s="100"/>
      <c r="AO60" s="101"/>
      <c r="AP60" s="100"/>
      <c r="AQ60" s="101"/>
      <c r="AR60" s="100"/>
      <c r="AS60" s="101"/>
      <c r="AT60" s="100"/>
      <c r="AU60" s="101"/>
    </row>
    <row r="61" spans="1:48" ht="23" x14ac:dyDescent="0.25">
      <c r="A61" s="52" t="s">
        <v>239</v>
      </c>
      <c r="B61" s="81" t="s">
        <v>220</v>
      </c>
      <c r="C61" s="87" t="s">
        <v>226</v>
      </c>
      <c r="D61" s="85">
        <v>4</v>
      </c>
      <c r="E61" s="85"/>
      <c r="F61" s="88"/>
      <c r="G61" s="85"/>
      <c r="H61" s="85"/>
      <c r="I61" s="80">
        <v>6</v>
      </c>
      <c r="J61" s="80">
        <f>30*I61</f>
        <v>180</v>
      </c>
      <c r="K61" s="80">
        <f t="shared" ref="K61:K75" si="9">L61+M61+N61</f>
        <v>72</v>
      </c>
      <c r="L61" s="80">
        <v>36</v>
      </c>
      <c r="M61" s="80">
        <v>0</v>
      </c>
      <c r="N61" s="80">
        <v>36</v>
      </c>
      <c r="O61" s="99">
        <f t="shared" si="2"/>
        <v>108</v>
      </c>
      <c r="P61" s="101"/>
      <c r="Q61" s="100"/>
      <c r="R61" s="101"/>
      <c r="S61" s="100"/>
      <c r="T61" s="101"/>
      <c r="U61" s="100"/>
      <c r="V61" s="101"/>
      <c r="W61" s="100"/>
      <c r="X61" s="101"/>
      <c r="Y61" s="100"/>
      <c r="Z61" s="101"/>
      <c r="AA61" s="100"/>
      <c r="AB61" s="101">
        <f>L61</f>
        <v>36</v>
      </c>
      <c r="AC61" s="101">
        <f t="shared" ref="AC61:AE61" si="10">M61</f>
        <v>0</v>
      </c>
      <c r="AD61" s="101">
        <f t="shared" si="10"/>
        <v>36</v>
      </c>
      <c r="AE61" s="101">
        <f t="shared" si="10"/>
        <v>108</v>
      </c>
      <c r="AF61" s="101"/>
      <c r="AG61" s="100"/>
      <c r="AH61" s="100"/>
      <c r="AI61" s="101"/>
      <c r="AJ61" s="100"/>
      <c r="AK61" s="101"/>
      <c r="AL61" s="100"/>
      <c r="AM61" s="101"/>
      <c r="AN61" s="100"/>
      <c r="AO61" s="101"/>
      <c r="AP61" s="100"/>
      <c r="AQ61" s="101"/>
      <c r="AR61" s="100"/>
      <c r="AS61" s="101"/>
      <c r="AT61" s="100"/>
      <c r="AU61" s="101"/>
    </row>
    <row r="62" spans="1:48" x14ac:dyDescent="0.25">
      <c r="A62" s="52" t="s">
        <v>240</v>
      </c>
      <c r="B62" s="81" t="s">
        <v>219</v>
      </c>
      <c r="C62" s="87" t="s">
        <v>226</v>
      </c>
      <c r="D62" s="85">
        <v>3</v>
      </c>
      <c r="E62" s="86"/>
      <c r="F62" s="88"/>
      <c r="G62" s="86">
        <v>3</v>
      </c>
      <c r="H62" s="85"/>
      <c r="I62" s="77">
        <v>6</v>
      </c>
      <c r="J62" s="80">
        <f t="shared" ref="J62:J78" si="11">30*I62</f>
        <v>180</v>
      </c>
      <c r="K62" s="80">
        <f t="shared" si="9"/>
        <v>60</v>
      </c>
      <c r="L62" s="80">
        <v>30</v>
      </c>
      <c r="M62" s="80">
        <v>0</v>
      </c>
      <c r="N62" s="80">
        <v>30</v>
      </c>
      <c r="O62" s="99">
        <f t="shared" si="2"/>
        <v>120</v>
      </c>
      <c r="P62" s="101"/>
      <c r="Q62" s="100"/>
      <c r="R62" s="101"/>
      <c r="S62" s="100"/>
      <c r="T62" s="101"/>
      <c r="U62" s="100"/>
      <c r="V62" s="101"/>
      <c r="W62" s="100"/>
      <c r="X62" s="101">
        <f>L62</f>
        <v>30</v>
      </c>
      <c r="Y62" s="101">
        <f t="shared" ref="Y62:AA62" si="12">M62</f>
        <v>0</v>
      </c>
      <c r="Z62" s="101">
        <f t="shared" si="12"/>
        <v>30</v>
      </c>
      <c r="AA62" s="101">
        <f t="shared" si="12"/>
        <v>120</v>
      </c>
      <c r="AB62" s="101"/>
      <c r="AC62" s="100"/>
      <c r="AD62" s="101"/>
      <c r="AE62" s="100"/>
      <c r="AF62" s="101"/>
      <c r="AG62" s="100"/>
      <c r="AH62" s="100"/>
      <c r="AI62" s="101"/>
      <c r="AJ62" s="100"/>
      <c r="AK62" s="101"/>
      <c r="AL62" s="100"/>
      <c r="AM62" s="101"/>
      <c r="AN62" s="100"/>
      <c r="AO62" s="101"/>
      <c r="AP62" s="100"/>
      <c r="AQ62" s="101"/>
      <c r="AR62" s="100"/>
      <c r="AS62" s="101"/>
      <c r="AT62" s="100"/>
      <c r="AU62" s="101"/>
    </row>
    <row r="63" spans="1:48" ht="23" x14ac:dyDescent="0.25">
      <c r="A63" s="52" t="s">
        <v>241</v>
      </c>
      <c r="B63" s="81" t="s">
        <v>193</v>
      </c>
      <c r="C63" s="87" t="s">
        <v>226</v>
      </c>
      <c r="D63" s="99"/>
      <c r="E63" s="100">
        <v>4</v>
      </c>
      <c r="F63" s="103"/>
      <c r="G63" s="100"/>
      <c r="H63" s="99"/>
      <c r="I63" s="77">
        <v>3</v>
      </c>
      <c r="J63" s="80">
        <f t="shared" si="11"/>
        <v>90</v>
      </c>
      <c r="K63" s="80">
        <f t="shared" si="9"/>
        <v>36</v>
      </c>
      <c r="L63" s="80">
        <v>18</v>
      </c>
      <c r="M63" s="80">
        <v>18</v>
      </c>
      <c r="N63" s="80">
        <v>0</v>
      </c>
      <c r="O63" s="99">
        <f t="shared" si="2"/>
        <v>54</v>
      </c>
      <c r="P63" s="101"/>
      <c r="Q63" s="100"/>
      <c r="R63" s="101"/>
      <c r="S63" s="100"/>
      <c r="T63" s="101"/>
      <c r="U63" s="100"/>
      <c r="V63" s="101"/>
      <c r="W63" s="100"/>
      <c r="X63" s="101"/>
      <c r="Y63" s="100"/>
      <c r="Z63" s="101"/>
      <c r="AA63" s="100"/>
      <c r="AB63" s="101">
        <f>L63</f>
        <v>18</v>
      </c>
      <c r="AC63" s="101">
        <f t="shared" ref="AC63:AE63" si="13">M63</f>
        <v>18</v>
      </c>
      <c r="AD63" s="101">
        <f t="shared" si="13"/>
        <v>0</v>
      </c>
      <c r="AE63" s="101">
        <f t="shared" si="13"/>
        <v>54</v>
      </c>
      <c r="AF63" s="101"/>
      <c r="AG63" s="100"/>
      <c r="AH63" s="100"/>
      <c r="AI63" s="101"/>
      <c r="AJ63" s="100"/>
      <c r="AK63" s="101"/>
      <c r="AL63" s="100"/>
      <c r="AM63" s="101"/>
      <c r="AN63" s="100"/>
      <c r="AO63" s="101"/>
      <c r="AP63" s="100"/>
      <c r="AQ63" s="101"/>
      <c r="AR63" s="100"/>
      <c r="AS63" s="101"/>
      <c r="AT63" s="100"/>
      <c r="AU63" s="101"/>
    </row>
    <row r="64" spans="1:48" x14ac:dyDescent="0.25">
      <c r="A64" s="52" t="s">
        <v>242</v>
      </c>
      <c r="B64" s="81" t="s">
        <v>194</v>
      </c>
      <c r="C64" s="86" t="s">
        <v>266</v>
      </c>
      <c r="D64" s="85"/>
      <c r="E64" s="86">
        <v>2</v>
      </c>
      <c r="F64" s="88"/>
      <c r="G64" s="86">
        <v>2</v>
      </c>
      <c r="H64" s="85"/>
      <c r="I64" s="77">
        <v>6</v>
      </c>
      <c r="J64" s="80">
        <f t="shared" si="11"/>
        <v>180</v>
      </c>
      <c r="K64" s="80">
        <f t="shared" si="9"/>
        <v>72</v>
      </c>
      <c r="L64" s="77">
        <v>36</v>
      </c>
      <c r="M64" s="80">
        <v>36</v>
      </c>
      <c r="N64" s="80">
        <v>0</v>
      </c>
      <c r="O64" s="99">
        <f t="shared" si="2"/>
        <v>108</v>
      </c>
      <c r="P64" s="101"/>
      <c r="Q64" s="100"/>
      <c r="R64" s="101"/>
      <c r="S64" s="100"/>
      <c r="T64" s="101">
        <f>L64</f>
        <v>36</v>
      </c>
      <c r="U64" s="101">
        <f t="shared" ref="U64:W64" si="14">M64</f>
        <v>36</v>
      </c>
      <c r="V64" s="101">
        <f t="shared" si="14"/>
        <v>0</v>
      </c>
      <c r="W64" s="101">
        <f t="shared" si="14"/>
        <v>108</v>
      </c>
      <c r="X64" s="101"/>
      <c r="Y64" s="100"/>
      <c r="Z64" s="101"/>
      <c r="AA64" s="100"/>
      <c r="AB64" s="101"/>
      <c r="AC64" s="100"/>
      <c r="AD64" s="101"/>
      <c r="AE64" s="100"/>
      <c r="AF64" s="101"/>
      <c r="AG64" s="100"/>
      <c r="AH64" s="100"/>
      <c r="AI64" s="101"/>
      <c r="AJ64" s="100"/>
      <c r="AK64" s="101"/>
      <c r="AL64" s="100"/>
      <c r="AM64" s="101"/>
      <c r="AN64" s="100"/>
      <c r="AO64" s="101"/>
      <c r="AP64" s="100"/>
      <c r="AQ64" s="101"/>
      <c r="AR64" s="100"/>
      <c r="AS64" s="101"/>
      <c r="AT64" s="100"/>
      <c r="AU64" s="101"/>
    </row>
    <row r="65" spans="1:48" x14ac:dyDescent="0.25">
      <c r="A65" s="52" t="s">
        <v>243</v>
      </c>
      <c r="B65" s="81" t="s">
        <v>195</v>
      </c>
      <c r="C65" s="84" t="s">
        <v>227</v>
      </c>
      <c r="D65" s="85"/>
      <c r="E65" s="86">
        <v>1</v>
      </c>
      <c r="F65" s="88"/>
      <c r="G65" s="86"/>
      <c r="H65" s="85"/>
      <c r="I65" s="77">
        <v>3</v>
      </c>
      <c r="J65" s="80">
        <f t="shared" si="11"/>
        <v>90</v>
      </c>
      <c r="K65" s="80">
        <f t="shared" si="9"/>
        <v>36</v>
      </c>
      <c r="L65" s="77">
        <v>18</v>
      </c>
      <c r="M65" s="80">
        <v>8</v>
      </c>
      <c r="N65" s="80">
        <v>10</v>
      </c>
      <c r="O65" s="99">
        <f t="shared" si="2"/>
        <v>54</v>
      </c>
      <c r="P65" s="101">
        <f>L65</f>
        <v>18</v>
      </c>
      <c r="Q65" s="101">
        <f t="shared" ref="Q65:S65" si="15">M65</f>
        <v>8</v>
      </c>
      <c r="R65" s="101">
        <f t="shared" si="15"/>
        <v>10</v>
      </c>
      <c r="S65" s="101">
        <f t="shared" si="15"/>
        <v>54</v>
      </c>
      <c r="T65" s="101"/>
      <c r="U65" s="100"/>
      <c r="V65" s="101"/>
      <c r="W65" s="100"/>
      <c r="X65" s="101"/>
      <c r="Y65" s="100"/>
      <c r="Z65" s="101"/>
      <c r="AA65" s="100"/>
      <c r="AB65" s="101"/>
      <c r="AC65" s="100"/>
      <c r="AD65" s="101"/>
      <c r="AE65" s="100"/>
      <c r="AF65" s="101"/>
      <c r="AG65" s="100"/>
      <c r="AH65" s="100"/>
      <c r="AI65" s="101"/>
      <c r="AJ65" s="100"/>
      <c r="AK65" s="101"/>
      <c r="AL65" s="100"/>
      <c r="AM65" s="101"/>
      <c r="AN65" s="100"/>
      <c r="AO65" s="101"/>
      <c r="AP65" s="100"/>
      <c r="AQ65" s="101"/>
      <c r="AR65" s="100"/>
      <c r="AS65" s="101"/>
      <c r="AT65" s="100"/>
      <c r="AU65" s="101"/>
      <c r="AV65" s="98"/>
    </row>
    <row r="66" spans="1:48" x14ac:dyDescent="0.25">
      <c r="A66" s="52" t="s">
        <v>244</v>
      </c>
      <c r="B66" s="81" t="s">
        <v>196</v>
      </c>
      <c r="C66" s="84" t="s">
        <v>228</v>
      </c>
      <c r="D66" s="85"/>
      <c r="E66" s="86">
        <v>3</v>
      </c>
      <c r="F66" s="88"/>
      <c r="G66" s="86"/>
      <c r="H66" s="85"/>
      <c r="I66" s="77">
        <v>6</v>
      </c>
      <c r="J66" s="80">
        <f t="shared" si="11"/>
        <v>180</v>
      </c>
      <c r="K66" s="80">
        <f t="shared" si="9"/>
        <v>90</v>
      </c>
      <c r="L66" s="77">
        <v>36</v>
      </c>
      <c r="M66" s="80">
        <v>54</v>
      </c>
      <c r="N66" s="80">
        <v>0</v>
      </c>
      <c r="O66" s="99">
        <f t="shared" si="2"/>
        <v>90</v>
      </c>
      <c r="P66" s="101"/>
      <c r="Q66" s="100"/>
      <c r="R66" s="101"/>
      <c r="S66" s="100"/>
      <c r="T66" s="101"/>
      <c r="U66" s="100"/>
      <c r="V66" s="101"/>
      <c r="W66" s="100"/>
      <c r="X66" s="101">
        <f>L66</f>
        <v>36</v>
      </c>
      <c r="Y66" s="101">
        <f t="shared" ref="Y66:AA66" si="16">M66</f>
        <v>54</v>
      </c>
      <c r="Z66" s="101">
        <f t="shared" si="16"/>
        <v>0</v>
      </c>
      <c r="AA66" s="101">
        <f t="shared" si="16"/>
        <v>90</v>
      </c>
      <c r="AB66" s="101"/>
      <c r="AC66" s="100"/>
      <c r="AD66" s="101"/>
      <c r="AE66" s="100"/>
      <c r="AF66" s="101"/>
      <c r="AG66" s="100"/>
      <c r="AH66" s="100"/>
      <c r="AI66" s="101"/>
      <c r="AJ66" s="100"/>
      <c r="AK66" s="101"/>
      <c r="AL66" s="100"/>
      <c r="AM66" s="101"/>
      <c r="AN66" s="100"/>
      <c r="AO66" s="101"/>
      <c r="AP66" s="100"/>
      <c r="AQ66" s="101"/>
      <c r="AR66" s="100"/>
      <c r="AS66" s="101"/>
      <c r="AT66" s="100"/>
      <c r="AU66" s="101"/>
    </row>
    <row r="67" spans="1:48" ht="23" x14ac:dyDescent="0.25">
      <c r="A67" s="52" t="s">
        <v>245</v>
      </c>
      <c r="B67" s="81" t="s">
        <v>197</v>
      </c>
      <c r="C67" s="75" t="s">
        <v>226</v>
      </c>
      <c r="D67" s="59"/>
      <c r="E67" s="59">
        <v>4</v>
      </c>
      <c r="F67" s="75"/>
      <c r="G67" s="59"/>
      <c r="H67" s="59"/>
      <c r="I67" s="77">
        <v>6</v>
      </c>
      <c r="J67" s="80">
        <f t="shared" si="11"/>
        <v>180</v>
      </c>
      <c r="K67" s="80">
        <f t="shared" si="9"/>
        <v>72</v>
      </c>
      <c r="L67" s="77">
        <v>36</v>
      </c>
      <c r="M67" s="80">
        <v>36</v>
      </c>
      <c r="N67" s="80">
        <v>0</v>
      </c>
      <c r="O67" s="99">
        <f t="shared" si="2"/>
        <v>108</v>
      </c>
      <c r="P67" s="101"/>
      <c r="Q67" s="100"/>
      <c r="R67" s="101"/>
      <c r="S67" s="100"/>
      <c r="T67" s="101"/>
      <c r="U67" s="100"/>
      <c r="V67" s="101"/>
      <c r="W67" s="100"/>
      <c r="X67" s="101"/>
      <c r="Y67" s="100"/>
      <c r="Z67" s="101"/>
      <c r="AA67" s="100"/>
      <c r="AB67" s="101">
        <f>L67</f>
        <v>36</v>
      </c>
      <c r="AC67" s="101">
        <f t="shared" ref="AC67:AE67" si="17">M67</f>
        <v>36</v>
      </c>
      <c r="AD67" s="101">
        <f t="shared" si="17"/>
        <v>0</v>
      </c>
      <c r="AE67" s="101">
        <f t="shared" si="17"/>
        <v>108</v>
      </c>
      <c r="AF67" s="101"/>
      <c r="AG67" s="100"/>
      <c r="AH67" s="100"/>
      <c r="AI67" s="101"/>
      <c r="AJ67" s="100"/>
      <c r="AK67" s="101"/>
      <c r="AL67" s="100"/>
      <c r="AM67" s="101"/>
      <c r="AN67" s="100"/>
      <c r="AO67" s="101"/>
      <c r="AP67" s="100"/>
      <c r="AQ67" s="101"/>
      <c r="AR67" s="100"/>
      <c r="AS67" s="101"/>
      <c r="AT67" s="100"/>
      <c r="AU67" s="101"/>
      <c r="AV67" s="98"/>
    </row>
    <row r="68" spans="1:48" ht="23" x14ac:dyDescent="0.25">
      <c r="A68" s="52" t="s">
        <v>246</v>
      </c>
      <c r="B68" s="81" t="s">
        <v>198</v>
      </c>
      <c r="C68" s="75" t="s">
        <v>226</v>
      </c>
      <c r="D68" s="59"/>
      <c r="E68" s="59">
        <v>2</v>
      </c>
      <c r="F68" s="75"/>
      <c r="G68" s="59"/>
      <c r="H68" s="59"/>
      <c r="I68" s="77">
        <v>6</v>
      </c>
      <c r="J68" s="80">
        <f t="shared" si="11"/>
        <v>180</v>
      </c>
      <c r="K68" s="80">
        <f t="shared" si="9"/>
        <v>90</v>
      </c>
      <c r="L68" s="77">
        <v>36</v>
      </c>
      <c r="M68" s="80">
        <v>0</v>
      </c>
      <c r="N68" s="80">
        <v>54</v>
      </c>
      <c r="O68" s="99">
        <f t="shared" si="2"/>
        <v>90</v>
      </c>
      <c r="P68" s="101"/>
      <c r="Q68" s="100"/>
      <c r="R68" s="101"/>
      <c r="S68" s="100"/>
      <c r="T68" s="101">
        <f>L68</f>
        <v>36</v>
      </c>
      <c r="U68" s="101">
        <f t="shared" ref="U68:W68" si="18">M68</f>
        <v>0</v>
      </c>
      <c r="V68" s="101">
        <f t="shared" si="18"/>
        <v>54</v>
      </c>
      <c r="W68" s="101">
        <f t="shared" si="18"/>
        <v>90</v>
      </c>
      <c r="X68" s="101"/>
      <c r="Y68" s="100"/>
      <c r="Z68" s="101"/>
      <c r="AA68" s="100"/>
      <c r="AB68" s="101"/>
      <c r="AC68" s="100"/>
      <c r="AD68" s="101"/>
      <c r="AE68" s="100"/>
      <c r="AF68" s="101"/>
      <c r="AG68" s="100"/>
      <c r="AH68" s="100"/>
      <c r="AI68" s="101"/>
      <c r="AJ68" s="100"/>
      <c r="AK68" s="101"/>
      <c r="AL68" s="100"/>
      <c r="AM68" s="101"/>
      <c r="AN68" s="100"/>
      <c r="AO68" s="101"/>
      <c r="AP68" s="100"/>
      <c r="AQ68" s="101"/>
      <c r="AR68" s="100"/>
      <c r="AS68" s="101"/>
      <c r="AT68" s="100"/>
      <c r="AU68" s="101"/>
    </row>
    <row r="69" spans="1:48" ht="23" x14ac:dyDescent="0.25">
      <c r="A69" s="52" t="s">
        <v>247</v>
      </c>
      <c r="B69" s="81" t="s">
        <v>199</v>
      </c>
      <c r="C69" s="75" t="s">
        <v>226</v>
      </c>
      <c r="D69" s="59"/>
      <c r="E69" s="59">
        <v>4</v>
      </c>
      <c r="F69" s="75"/>
      <c r="G69" s="59"/>
      <c r="H69" s="59"/>
      <c r="I69" s="77">
        <v>3</v>
      </c>
      <c r="J69" s="80">
        <f t="shared" si="11"/>
        <v>90</v>
      </c>
      <c r="K69" s="80">
        <f t="shared" si="9"/>
        <v>36</v>
      </c>
      <c r="L69" s="77">
        <v>18</v>
      </c>
      <c r="M69" s="80">
        <v>18</v>
      </c>
      <c r="N69" s="80">
        <v>0</v>
      </c>
      <c r="O69" s="99">
        <f t="shared" si="2"/>
        <v>54</v>
      </c>
      <c r="P69" s="101"/>
      <c r="Q69" s="100"/>
      <c r="R69" s="101"/>
      <c r="S69" s="100"/>
      <c r="T69" s="101"/>
      <c r="U69" s="100"/>
      <c r="V69" s="101"/>
      <c r="W69" s="100"/>
      <c r="X69" s="101"/>
      <c r="Y69" s="100"/>
      <c r="Z69" s="101"/>
      <c r="AA69" s="100"/>
      <c r="AB69" s="101">
        <f>L69</f>
        <v>18</v>
      </c>
      <c r="AC69" s="101">
        <f t="shared" ref="AC69:AE69" si="19">M69</f>
        <v>18</v>
      </c>
      <c r="AD69" s="101">
        <f t="shared" si="19"/>
        <v>0</v>
      </c>
      <c r="AE69" s="101">
        <f t="shared" si="19"/>
        <v>54</v>
      </c>
      <c r="AF69" s="101"/>
      <c r="AG69" s="100"/>
      <c r="AH69" s="100"/>
      <c r="AI69" s="101"/>
      <c r="AJ69" s="100"/>
      <c r="AK69" s="101"/>
      <c r="AL69" s="100"/>
      <c r="AM69" s="101"/>
      <c r="AN69" s="100"/>
      <c r="AO69" s="101"/>
      <c r="AP69" s="100"/>
      <c r="AQ69" s="101"/>
      <c r="AR69" s="100"/>
      <c r="AS69" s="101"/>
      <c r="AT69" s="100"/>
      <c r="AU69" s="101"/>
      <c r="AV69" s="98"/>
    </row>
    <row r="70" spans="1:48" x14ac:dyDescent="0.25">
      <c r="A70" s="52" t="s">
        <v>248</v>
      </c>
      <c r="B70" s="81" t="s">
        <v>200</v>
      </c>
      <c r="C70" s="87" t="s">
        <v>226</v>
      </c>
      <c r="D70" s="59">
        <v>5</v>
      </c>
      <c r="E70" s="59"/>
      <c r="F70" s="75"/>
      <c r="G70" s="59"/>
      <c r="H70" s="59"/>
      <c r="I70" s="77">
        <v>6</v>
      </c>
      <c r="J70" s="80">
        <f t="shared" si="11"/>
        <v>180</v>
      </c>
      <c r="K70" s="80">
        <f t="shared" si="9"/>
        <v>72</v>
      </c>
      <c r="L70" s="77">
        <v>36</v>
      </c>
      <c r="M70" s="80">
        <v>18</v>
      </c>
      <c r="N70" s="80">
        <v>18</v>
      </c>
      <c r="O70" s="99">
        <f t="shared" si="2"/>
        <v>108</v>
      </c>
      <c r="P70" s="101"/>
      <c r="Q70" s="100"/>
      <c r="R70" s="101"/>
      <c r="S70" s="100"/>
      <c r="T70" s="101"/>
      <c r="U70" s="100"/>
      <c r="V70" s="101"/>
      <c r="W70" s="100"/>
      <c r="X70" s="101"/>
      <c r="Y70" s="100"/>
      <c r="Z70" s="101"/>
      <c r="AA70" s="100"/>
      <c r="AB70" s="101"/>
      <c r="AC70" s="100"/>
      <c r="AD70" s="101"/>
      <c r="AE70" s="100"/>
      <c r="AF70" s="101">
        <f>L70</f>
        <v>36</v>
      </c>
      <c r="AG70" s="101">
        <f t="shared" ref="AG70:AI70" si="20">M70</f>
        <v>18</v>
      </c>
      <c r="AH70" s="101">
        <f t="shared" si="20"/>
        <v>18</v>
      </c>
      <c r="AI70" s="101">
        <f t="shared" si="20"/>
        <v>108</v>
      </c>
      <c r="AJ70" s="100"/>
      <c r="AK70" s="101"/>
      <c r="AL70" s="100"/>
      <c r="AM70" s="101"/>
      <c r="AN70" s="100"/>
      <c r="AO70" s="101"/>
      <c r="AP70" s="100"/>
      <c r="AQ70" s="101"/>
      <c r="AR70" s="100"/>
      <c r="AS70" s="101"/>
      <c r="AT70" s="100"/>
      <c r="AU70" s="101"/>
    </row>
    <row r="71" spans="1:48" ht="23" x14ac:dyDescent="0.25">
      <c r="A71" s="52" t="s">
        <v>249</v>
      </c>
      <c r="B71" s="81" t="s">
        <v>201</v>
      </c>
      <c r="C71" s="87" t="s">
        <v>226</v>
      </c>
      <c r="D71" s="59"/>
      <c r="E71" s="59">
        <v>4</v>
      </c>
      <c r="F71" s="75"/>
      <c r="G71" s="59"/>
      <c r="H71" s="59"/>
      <c r="I71" s="77">
        <v>9</v>
      </c>
      <c r="J71" s="80">
        <f t="shared" si="11"/>
        <v>270</v>
      </c>
      <c r="K71" s="80">
        <f t="shared" si="9"/>
        <v>126</v>
      </c>
      <c r="L71" s="77">
        <v>54</v>
      </c>
      <c r="M71" s="80">
        <v>0</v>
      </c>
      <c r="N71" s="80">
        <v>72</v>
      </c>
      <c r="O71" s="99">
        <f t="shared" si="2"/>
        <v>144</v>
      </c>
      <c r="P71" s="101"/>
      <c r="Q71" s="100"/>
      <c r="R71" s="101"/>
      <c r="S71" s="100"/>
      <c r="T71" s="101"/>
      <c r="U71" s="100"/>
      <c r="V71" s="101"/>
      <c r="W71" s="100"/>
      <c r="X71" s="101"/>
      <c r="Y71" s="100"/>
      <c r="Z71" s="101"/>
      <c r="AA71" s="100"/>
      <c r="AB71" s="101">
        <f>L71</f>
        <v>54</v>
      </c>
      <c r="AC71" s="101">
        <f t="shared" ref="AC71:AE71" si="21">M71</f>
        <v>0</v>
      </c>
      <c r="AD71" s="101">
        <f t="shared" si="21"/>
        <v>72</v>
      </c>
      <c r="AE71" s="101">
        <f t="shared" si="21"/>
        <v>144</v>
      </c>
      <c r="AF71" s="101"/>
      <c r="AG71" s="100"/>
      <c r="AH71" s="100"/>
      <c r="AI71" s="101"/>
      <c r="AJ71" s="100"/>
      <c r="AK71" s="101"/>
      <c r="AL71" s="100"/>
      <c r="AM71" s="101"/>
      <c r="AN71" s="100"/>
      <c r="AO71" s="101"/>
      <c r="AP71" s="100"/>
      <c r="AQ71" s="101"/>
      <c r="AR71" s="100"/>
      <c r="AS71" s="101"/>
      <c r="AT71" s="100"/>
      <c r="AU71" s="101"/>
    </row>
    <row r="72" spans="1:48" ht="23" x14ac:dyDescent="0.25">
      <c r="A72" s="52" t="s">
        <v>250</v>
      </c>
      <c r="B72" s="81" t="s">
        <v>202</v>
      </c>
      <c r="C72" s="87" t="s">
        <v>226</v>
      </c>
      <c r="D72" s="59"/>
      <c r="E72" s="59">
        <v>7</v>
      </c>
      <c r="F72" s="75"/>
      <c r="G72" s="59"/>
      <c r="H72" s="59"/>
      <c r="I72" s="77">
        <v>6</v>
      </c>
      <c r="J72" s="80">
        <f t="shared" si="11"/>
        <v>180</v>
      </c>
      <c r="K72" s="80">
        <f t="shared" si="9"/>
        <v>72</v>
      </c>
      <c r="L72" s="77">
        <v>36</v>
      </c>
      <c r="M72" s="80">
        <v>0</v>
      </c>
      <c r="N72" s="80">
        <v>36</v>
      </c>
      <c r="O72" s="99">
        <f t="shared" si="2"/>
        <v>108</v>
      </c>
      <c r="P72" s="101"/>
      <c r="Q72" s="100"/>
      <c r="R72" s="101"/>
      <c r="S72" s="100"/>
      <c r="T72" s="101"/>
      <c r="U72" s="100"/>
      <c r="V72" s="101"/>
      <c r="W72" s="100"/>
      <c r="X72" s="101"/>
      <c r="Y72" s="100"/>
      <c r="Z72" s="101"/>
      <c r="AA72" s="100"/>
      <c r="AB72" s="101"/>
      <c r="AC72" s="100"/>
      <c r="AD72" s="101"/>
      <c r="AE72" s="100"/>
      <c r="AF72" s="101"/>
      <c r="AG72" s="100"/>
      <c r="AH72" s="100"/>
      <c r="AI72" s="101"/>
      <c r="AJ72" s="100"/>
      <c r="AK72" s="101"/>
      <c r="AL72" s="100"/>
      <c r="AM72" s="101"/>
      <c r="AN72" s="100">
        <f>L72</f>
        <v>36</v>
      </c>
      <c r="AO72" s="100">
        <f t="shared" ref="AO72:AQ72" si="22">M72</f>
        <v>0</v>
      </c>
      <c r="AP72" s="100">
        <f t="shared" si="22"/>
        <v>36</v>
      </c>
      <c r="AQ72" s="100">
        <f t="shared" si="22"/>
        <v>108</v>
      </c>
      <c r="AR72" s="100"/>
      <c r="AS72" s="101"/>
      <c r="AT72" s="100"/>
      <c r="AU72" s="101"/>
      <c r="AV72" s="98"/>
    </row>
    <row r="73" spans="1:48" x14ac:dyDescent="0.25">
      <c r="A73" s="52" t="s">
        <v>251</v>
      </c>
      <c r="B73" s="81" t="s">
        <v>203</v>
      </c>
      <c r="C73" s="87" t="s">
        <v>226</v>
      </c>
      <c r="D73" s="80"/>
      <c r="E73" s="80">
        <v>3</v>
      </c>
      <c r="F73" s="77"/>
      <c r="G73" s="80"/>
      <c r="H73" s="80"/>
      <c r="I73" s="77">
        <v>3</v>
      </c>
      <c r="J73" s="80">
        <f t="shared" si="11"/>
        <v>90</v>
      </c>
      <c r="K73" s="80">
        <f t="shared" si="9"/>
        <v>36</v>
      </c>
      <c r="L73" s="77">
        <v>18</v>
      </c>
      <c r="M73" s="80">
        <v>18</v>
      </c>
      <c r="N73" s="80">
        <v>0</v>
      </c>
      <c r="O73" s="99">
        <f t="shared" si="2"/>
        <v>54</v>
      </c>
      <c r="P73" s="101"/>
      <c r="Q73" s="100"/>
      <c r="R73" s="101"/>
      <c r="S73" s="100"/>
      <c r="T73" s="101"/>
      <c r="U73" s="100"/>
      <c r="V73" s="101"/>
      <c r="W73" s="100"/>
      <c r="X73" s="101">
        <f>L73</f>
        <v>18</v>
      </c>
      <c r="Y73" s="101">
        <f t="shared" ref="Y73:AA73" si="23">M73</f>
        <v>18</v>
      </c>
      <c r="Z73" s="101">
        <f t="shared" si="23"/>
        <v>0</v>
      </c>
      <c r="AA73" s="101">
        <f t="shared" si="23"/>
        <v>54</v>
      </c>
      <c r="AB73" s="101"/>
      <c r="AC73" s="100"/>
      <c r="AD73" s="101"/>
      <c r="AE73" s="100"/>
      <c r="AF73" s="101"/>
      <c r="AG73" s="100"/>
      <c r="AH73" s="100"/>
      <c r="AI73" s="101"/>
      <c r="AJ73" s="100"/>
      <c r="AK73" s="101"/>
      <c r="AL73" s="100"/>
      <c r="AM73" s="101"/>
      <c r="AN73" s="100"/>
      <c r="AO73" s="101"/>
      <c r="AP73" s="100"/>
      <c r="AQ73" s="101"/>
      <c r="AR73" s="100"/>
      <c r="AS73" s="101"/>
      <c r="AT73" s="100"/>
      <c r="AU73" s="101"/>
      <c r="AV73" s="98"/>
    </row>
    <row r="74" spans="1:48" x14ac:dyDescent="0.25">
      <c r="A74" s="52" t="s">
        <v>252</v>
      </c>
      <c r="B74" s="81" t="s">
        <v>204</v>
      </c>
      <c r="C74" s="75" t="s">
        <v>267</v>
      </c>
      <c r="D74" s="59"/>
      <c r="E74" s="59">
        <v>7</v>
      </c>
      <c r="F74" s="75"/>
      <c r="G74" s="59"/>
      <c r="H74" s="59"/>
      <c r="I74" s="77">
        <v>5</v>
      </c>
      <c r="J74" s="80">
        <f t="shared" si="11"/>
        <v>150</v>
      </c>
      <c r="K74" s="80">
        <f t="shared" si="9"/>
        <v>72</v>
      </c>
      <c r="L74" s="77">
        <v>36</v>
      </c>
      <c r="M74" s="80">
        <v>36</v>
      </c>
      <c r="N74" s="80">
        <v>0</v>
      </c>
      <c r="O74" s="99">
        <f t="shared" si="2"/>
        <v>78</v>
      </c>
      <c r="P74" s="101"/>
      <c r="Q74" s="100"/>
      <c r="R74" s="101"/>
      <c r="S74" s="100"/>
      <c r="T74" s="101"/>
      <c r="U74" s="100"/>
      <c r="V74" s="101"/>
      <c r="W74" s="100"/>
      <c r="X74" s="101"/>
      <c r="Y74" s="100"/>
      <c r="Z74" s="101"/>
      <c r="AA74" s="100"/>
      <c r="AB74" s="101"/>
      <c r="AC74" s="100"/>
      <c r="AD74" s="101"/>
      <c r="AE74" s="100"/>
      <c r="AF74" s="101"/>
      <c r="AG74" s="100"/>
      <c r="AH74" s="100"/>
      <c r="AI74" s="101"/>
      <c r="AJ74" s="100"/>
      <c r="AK74" s="101"/>
      <c r="AL74" s="100"/>
      <c r="AM74" s="101"/>
      <c r="AN74" s="100">
        <f>L74</f>
        <v>36</v>
      </c>
      <c r="AO74" s="100">
        <f t="shared" ref="AO74:AQ74" si="24">M74</f>
        <v>36</v>
      </c>
      <c r="AP74" s="100">
        <f t="shared" si="24"/>
        <v>0</v>
      </c>
      <c r="AQ74" s="100">
        <f t="shared" si="24"/>
        <v>78</v>
      </c>
      <c r="AR74" s="100"/>
      <c r="AS74" s="101"/>
      <c r="AT74" s="100"/>
      <c r="AU74" s="101"/>
      <c r="AV74" s="98"/>
    </row>
    <row r="75" spans="1:48" x14ac:dyDescent="0.25">
      <c r="A75" s="52" t="s">
        <v>253</v>
      </c>
      <c r="B75" s="81" t="s">
        <v>233</v>
      </c>
      <c r="C75" s="86" t="s">
        <v>226</v>
      </c>
      <c r="D75" s="101"/>
      <c r="E75" s="100">
        <v>2</v>
      </c>
      <c r="F75" s="101"/>
      <c r="G75" s="100"/>
      <c r="H75" s="101"/>
      <c r="I75" s="100">
        <v>3</v>
      </c>
      <c r="J75" s="80">
        <f>30*I75</f>
        <v>90</v>
      </c>
      <c r="K75" s="80">
        <f t="shared" si="9"/>
        <v>36</v>
      </c>
      <c r="L75" s="101">
        <v>18</v>
      </c>
      <c r="M75" s="100">
        <v>18</v>
      </c>
      <c r="N75" s="101">
        <v>0</v>
      </c>
      <c r="O75" s="99">
        <f t="shared" si="2"/>
        <v>54</v>
      </c>
      <c r="P75" s="101"/>
      <c r="Q75" s="101"/>
      <c r="R75" s="101"/>
      <c r="S75" s="101"/>
      <c r="T75" s="101">
        <v>18</v>
      </c>
      <c r="U75" s="101">
        <v>18</v>
      </c>
      <c r="V75" s="101">
        <v>0</v>
      </c>
      <c r="W75" s="101">
        <v>54</v>
      </c>
      <c r="X75" s="101"/>
      <c r="Y75" s="100"/>
      <c r="Z75" s="101"/>
      <c r="AA75" s="100"/>
      <c r="AB75" s="101"/>
      <c r="AC75" s="100"/>
      <c r="AD75" s="101"/>
      <c r="AE75" s="100"/>
      <c r="AF75" s="101"/>
      <c r="AG75" s="100"/>
      <c r="AH75" s="100"/>
      <c r="AI75" s="101"/>
      <c r="AJ75" s="100"/>
      <c r="AK75" s="101"/>
      <c r="AL75" s="100"/>
      <c r="AM75" s="101"/>
      <c r="AN75" s="100"/>
      <c r="AO75" s="101"/>
      <c r="AP75" s="100"/>
      <c r="AQ75" s="101"/>
      <c r="AR75" s="100"/>
      <c r="AS75" s="101"/>
      <c r="AT75" s="100"/>
      <c r="AU75" s="101"/>
      <c r="AV75" s="98"/>
    </row>
    <row r="76" spans="1:48" x14ac:dyDescent="0.25">
      <c r="A76" s="52" t="s">
        <v>254</v>
      </c>
      <c r="B76" s="81" t="s">
        <v>205</v>
      </c>
      <c r="C76" s="87" t="s">
        <v>226</v>
      </c>
      <c r="D76" s="59"/>
      <c r="E76" s="59">
        <v>6</v>
      </c>
      <c r="F76" s="75"/>
      <c r="G76" s="59"/>
      <c r="H76" s="59"/>
      <c r="I76" s="77">
        <v>6</v>
      </c>
      <c r="J76" s="80">
        <f t="shared" si="11"/>
        <v>180</v>
      </c>
      <c r="K76" s="80"/>
      <c r="L76" s="77"/>
      <c r="M76" s="80"/>
      <c r="N76" s="80"/>
      <c r="O76" s="99">
        <f t="shared" si="2"/>
        <v>180</v>
      </c>
      <c r="P76" s="101"/>
      <c r="Q76" s="100"/>
      <c r="R76" s="101"/>
      <c r="S76" s="100"/>
      <c r="T76" s="101"/>
      <c r="U76" s="100"/>
      <c r="V76" s="101"/>
      <c r="W76" s="100"/>
      <c r="X76" s="101"/>
      <c r="Y76" s="100"/>
      <c r="Z76" s="101"/>
      <c r="AA76" s="100"/>
      <c r="AB76" s="101"/>
      <c r="AC76" s="100"/>
      <c r="AD76" s="101"/>
      <c r="AE76" s="100"/>
      <c r="AF76" s="101"/>
      <c r="AG76" s="100"/>
      <c r="AH76" s="100"/>
      <c r="AI76" s="101"/>
      <c r="AJ76" s="100">
        <f>L76</f>
        <v>0</v>
      </c>
      <c r="AK76" s="100">
        <f t="shared" ref="AK76:AM76" si="25">M76</f>
        <v>0</v>
      </c>
      <c r="AL76" s="100">
        <f t="shared" si="25"/>
        <v>0</v>
      </c>
      <c r="AM76" s="100">
        <f t="shared" si="25"/>
        <v>180</v>
      </c>
      <c r="AN76" s="100"/>
      <c r="AO76" s="101"/>
      <c r="AP76" s="100"/>
      <c r="AQ76" s="101"/>
      <c r="AR76" s="100"/>
      <c r="AS76" s="101"/>
      <c r="AT76" s="100"/>
      <c r="AU76" s="101"/>
    </row>
    <row r="77" spans="1:48" x14ac:dyDescent="0.25">
      <c r="A77" s="52" t="s">
        <v>255</v>
      </c>
      <c r="B77" s="81" t="s">
        <v>206</v>
      </c>
      <c r="C77" s="87" t="s">
        <v>226</v>
      </c>
      <c r="D77" s="59"/>
      <c r="E77" s="59">
        <v>8</v>
      </c>
      <c r="F77" s="75"/>
      <c r="G77" s="59"/>
      <c r="H77" s="59"/>
      <c r="I77" s="77">
        <v>3</v>
      </c>
      <c r="J77" s="80">
        <f t="shared" si="11"/>
        <v>90</v>
      </c>
      <c r="K77" s="80"/>
      <c r="L77" s="77"/>
      <c r="M77" s="80"/>
      <c r="N77" s="80"/>
      <c r="O77" s="99">
        <f t="shared" si="2"/>
        <v>90</v>
      </c>
      <c r="P77" s="101"/>
      <c r="Q77" s="100"/>
      <c r="R77" s="101"/>
      <c r="S77" s="100"/>
      <c r="T77" s="101"/>
      <c r="U77" s="100"/>
      <c r="V77" s="101"/>
      <c r="W77" s="100"/>
      <c r="X77" s="101"/>
      <c r="Y77" s="100"/>
      <c r="Z77" s="101"/>
      <c r="AA77" s="100"/>
      <c r="AB77" s="101"/>
      <c r="AC77" s="100"/>
      <c r="AD77" s="101"/>
      <c r="AE77" s="100"/>
      <c r="AF77" s="101"/>
      <c r="AG77" s="100"/>
      <c r="AH77" s="100"/>
      <c r="AI77" s="101"/>
      <c r="AJ77" s="100"/>
      <c r="AK77" s="101"/>
      <c r="AL77" s="100"/>
      <c r="AM77" s="101"/>
      <c r="AN77" s="100"/>
      <c r="AO77" s="101"/>
      <c r="AP77" s="100"/>
      <c r="AQ77" s="101"/>
      <c r="AR77" s="100">
        <f>L77</f>
        <v>0</v>
      </c>
      <c r="AS77" s="100">
        <f t="shared" ref="AS77:AU78" si="26">M77</f>
        <v>0</v>
      </c>
      <c r="AT77" s="100">
        <f t="shared" si="26"/>
        <v>0</v>
      </c>
      <c r="AU77" s="100">
        <f t="shared" si="26"/>
        <v>90</v>
      </c>
    </row>
    <row r="78" spans="1:48" x14ac:dyDescent="0.25">
      <c r="A78" s="52" t="s">
        <v>256</v>
      </c>
      <c r="B78" s="81" t="s">
        <v>207</v>
      </c>
      <c r="C78" s="87" t="s">
        <v>226</v>
      </c>
      <c r="D78" s="59"/>
      <c r="E78" s="59"/>
      <c r="F78" s="75"/>
      <c r="G78" s="59"/>
      <c r="H78" s="59"/>
      <c r="I78" s="77">
        <v>6</v>
      </c>
      <c r="J78" s="80">
        <f t="shared" si="11"/>
        <v>180</v>
      </c>
      <c r="K78" s="80"/>
      <c r="L78" s="77"/>
      <c r="M78" s="80"/>
      <c r="N78" s="80"/>
      <c r="O78" s="99">
        <f t="shared" si="2"/>
        <v>180</v>
      </c>
      <c r="P78" s="101"/>
      <c r="Q78" s="100"/>
      <c r="R78" s="101"/>
      <c r="S78" s="100"/>
      <c r="T78" s="101"/>
      <c r="U78" s="100"/>
      <c r="V78" s="101"/>
      <c r="W78" s="100"/>
      <c r="X78" s="101"/>
      <c r="Y78" s="100"/>
      <c r="Z78" s="101"/>
      <c r="AA78" s="100"/>
      <c r="AB78" s="101"/>
      <c r="AC78" s="100"/>
      <c r="AD78" s="101"/>
      <c r="AE78" s="100"/>
      <c r="AF78" s="101"/>
      <c r="AG78" s="100"/>
      <c r="AH78" s="100"/>
      <c r="AI78" s="101"/>
      <c r="AJ78" s="100"/>
      <c r="AK78" s="101"/>
      <c r="AL78" s="100"/>
      <c r="AM78" s="101"/>
      <c r="AN78" s="100"/>
      <c r="AO78" s="101"/>
      <c r="AP78" s="100"/>
      <c r="AQ78" s="101"/>
      <c r="AR78" s="100">
        <f>L78</f>
        <v>0</v>
      </c>
      <c r="AS78" s="100">
        <f t="shared" si="26"/>
        <v>0</v>
      </c>
      <c r="AT78" s="100">
        <f t="shared" si="26"/>
        <v>0</v>
      </c>
      <c r="AU78" s="100">
        <f t="shared" si="26"/>
        <v>180</v>
      </c>
    </row>
    <row r="79" spans="1:48" s="44" customFormat="1" ht="23" x14ac:dyDescent="0.25">
      <c r="A79" s="52" t="s">
        <v>257</v>
      </c>
      <c r="B79" s="81" t="s">
        <v>210</v>
      </c>
      <c r="C79" s="87" t="s">
        <v>226</v>
      </c>
      <c r="D79" s="59">
        <v>1</v>
      </c>
      <c r="E79" s="59"/>
      <c r="F79" s="75"/>
      <c r="G79" s="59"/>
      <c r="H79" s="59"/>
      <c r="I79" s="77">
        <v>6</v>
      </c>
      <c r="J79" s="80">
        <f>30*I79</f>
        <v>180</v>
      </c>
      <c r="K79" s="80">
        <f>L79+M79+N79</f>
        <v>72</v>
      </c>
      <c r="L79" s="77">
        <v>36</v>
      </c>
      <c r="M79" s="80">
        <v>0</v>
      </c>
      <c r="N79" s="80">
        <v>36</v>
      </c>
      <c r="O79" s="77">
        <f>J79-K79</f>
        <v>108</v>
      </c>
      <c r="P79" s="91">
        <f>L79</f>
        <v>36</v>
      </c>
      <c r="Q79" s="91">
        <f t="shared" ref="Q79:S79" si="27">M79</f>
        <v>0</v>
      </c>
      <c r="R79" s="91">
        <f t="shared" si="27"/>
        <v>36</v>
      </c>
      <c r="S79" s="91">
        <f t="shared" si="27"/>
        <v>108</v>
      </c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8"/>
    </row>
    <row r="80" spans="1:48" ht="23" x14ac:dyDescent="0.25">
      <c r="A80" s="52" t="s">
        <v>258</v>
      </c>
      <c r="B80" s="81" t="s">
        <v>285</v>
      </c>
      <c r="C80" s="87" t="s">
        <v>226</v>
      </c>
      <c r="D80" s="59"/>
      <c r="E80" s="59">
        <v>8</v>
      </c>
      <c r="F80" s="75"/>
      <c r="G80" s="59"/>
      <c r="H80" s="59"/>
      <c r="I80" s="77">
        <v>5</v>
      </c>
      <c r="J80" s="80">
        <f>30*I80</f>
        <v>150</v>
      </c>
      <c r="K80" s="80">
        <f t="shared" ref="K80:K87" si="28">L80+M80+N80</f>
        <v>64</v>
      </c>
      <c r="L80" s="77">
        <v>32</v>
      </c>
      <c r="M80" s="80">
        <v>32</v>
      </c>
      <c r="N80" s="80">
        <v>0</v>
      </c>
      <c r="O80" s="77">
        <f t="shared" ref="O80:O87" si="29">J80-K80</f>
        <v>86</v>
      </c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>
        <f>L80</f>
        <v>32</v>
      </c>
      <c r="AS80" s="91">
        <f t="shared" ref="AS80:AU80" si="30">M80</f>
        <v>32</v>
      </c>
      <c r="AT80" s="91">
        <f t="shared" si="30"/>
        <v>0</v>
      </c>
      <c r="AU80" s="91">
        <f t="shared" si="30"/>
        <v>86</v>
      </c>
      <c r="AV80" s="98"/>
    </row>
    <row r="81" spans="1:48" x14ac:dyDescent="0.25">
      <c r="A81" s="52" t="s">
        <v>259</v>
      </c>
      <c r="B81" s="81" t="s">
        <v>211</v>
      </c>
      <c r="C81" s="87" t="s">
        <v>226</v>
      </c>
      <c r="D81" s="59"/>
      <c r="E81" s="59">
        <v>2</v>
      </c>
      <c r="F81" s="75"/>
      <c r="G81" s="59"/>
      <c r="H81" s="59"/>
      <c r="I81" s="77">
        <v>6</v>
      </c>
      <c r="J81" s="80">
        <f t="shared" ref="J81:J87" si="31">30*I81</f>
        <v>180</v>
      </c>
      <c r="K81" s="80">
        <f t="shared" si="28"/>
        <v>90</v>
      </c>
      <c r="L81" s="77">
        <v>36</v>
      </c>
      <c r="M81" s="80">
        <v>0</v>
      </c>
      <c r="N81" s="80">
        <v>54</v>
      </c>
      <c r="O81" s="77">
        <f t="shared" si="29"/>
        <v>90</v>
      </c>
      <c r="P81" s="91"/>
      <c r="Q81" s="92"/>
      <c r="R81" s="91"/>
      <c r="S81" s="92"/>
      <c r="T81" s="91">
        <f>L81</f>
        <v>36</v>
      </c>
      <c r="U81" s="91">
        <f t="shared" ref="U81:W81" si="32">M81</f>
        <v>0</v>
      </c>
      <c r="V81" s="91">
        <f t="shared" si="32"/>
        <v>54</v>
      </c>
      <c r="W81" s="91">
        <f t="shared" si="32"/>
        <v>90</v>
      </c>
      <c r="X81" s="91"/>
      <c r="Y81" s="92"/>
      <c r="Z81" s="91"/>
      <c r="AA81" s="92"/>
      <c r="AB81" s="91"/>
      <c r="AC81" s="92"/>
      <c r="AD81" s="91"/>
      <c r="AE81" s="92"/>
      <c r="AF81" s="91"/>
      <c r="AG81" s="92"/>
      <c r="AH81" s="92"/>
      <c r="AI81" s="91"/>
      <c r="AJ81" s="92"/>
      <c r="AK81" s="91"/>
      <c r="AL81" s="92"/>
      <c r="AM81" s="91"/>
      <c r="AN81" s="92"/>
      <c r="AO81" s="91"/>
      <c r="AP81" s="92"/>
      <c r="AQ81" s="91"/>
      <c r="AR81" s="92"/>
      <c r="AS81" s="91"/>
      <c r="AT81" s="92"/>
      <c r="AU81" s="91"/>
    </row>
    <row r="82" spans="1:48" x14ac:dyDescent="0.25">
      <c r="A82" s="52" t="s">
        <v>260</v>
      </c>
      <c r="B82" s="81" t="s">
        <v>212</v>
      </c>
      <c r="C82" s="87" t="s">
        <v>226</v>
      </c>
      <c r="D82" s="59"/>
      <c r="E82" s="59">
        <v>6</v>
      </c>
      <c r="F82" s="75"/>
      <c r="G82" s="59">
        <v>6</v>
      </c>
      <c r="H82" s="59"/>
      <c r="I82" s="77">
        <v>6</v>
      </c>
      <c r="J82" s="80">
        <f t="shared" si="31"/>
        <v>180</v>
      </c>
      <c r="K82" s="80">
        <f t="shared" si="28"/>
        <v>74</v>
      </c>
      <c r="L82" s="77">
        <v>36</v>
      </c>
      <c r="M82" s="80">
        <v>38</v>
      </c>
      <c r="N82" s="80">
        <v>0</v>
      </c>
      <c r="O82" s="77">
        <f t="shared" si="29"/>
        <v>106</v>
      </c>
      <c r="P82" s="91"/>
      <c r="Q82" s="92"/>
      <c r="R82" s="91"/>
      <c r="S82" s="92"/>
      <c r="T82" s="91"/>
      <c r="U82" s="92"/>
      <c r="V82" s="91"/>
      <c r="W82" s="92"/>
      <c r="X82" s="91"/>
      <c r="Y82" s="92"/>
      <c r="Z82" s="91"/>
      <c r="AA82" s="92"/>
      <c r="AB82" s="91"/>
      <c r="AC82" s="92"/>
      <c r="AD82" s="91"/>
      <c r="AE82" s="92"/>
      <c r="AF82" s="91"/>
      <c r="AG82" s="92"/>
      <c r="AH82" s="92"/>
      <c r="AI82" s="91"/>
      <c r="AJ82" s="92">
        <f>L82</f>
        <v>36</v>
      </c>
      <c r="AK82" s="92">
        <f t="shared" ref="AK82:AM83" si="33">M82</f>
        <v>38</v>
      </c>
      <c r="AL82" s="92">
        <f t="shared" si="33"/>
        <v>0</v>
      </c>
      <c r="AM82" s="92">
        <f t="shared" si="33"/>
        <v>106</v>
      </c>
      <c r="AN82" s="92"/>
      <c r="AO82" s="91"/>
      <c r="AP82" s="92"/>
      <c r="AQ82" s="91"/>
      <c r="AR82" s="92"/>
      <c r="AS82" s="91"/>
      <c r="AT82" s="92"/>
      <c r="AU82" s="91"/>
    </row>
    <row r="83" spans="1:48" ht="23" x14ac:dyDescent="0.25">
      <c r="A83" s="52" t="s">
        <v>261</v>
      </c>
      <c r="B83" s="81" t="s">
        <v>213</v>
      </c>
      <c r="C83" s="75" t="s">
        <v>229</v>
      </c>
      <c r="D83" s="59"/>
      <c r="E83" s="59">
        <v>6</v>
      </c>
      <c r="F83" s="75"/>
      <c r="G83" s="59"/>
      <c r="H83" s="59"/>
      <c r="I83" s="77">
        <v>5</v>
      </c>
      <c r="J83" s="80">
        <f t="shared" si="31"/>
        <v>150</v>
      </c>
      <c r="K83" s="80">
        <f t="shared" si="28"/>
        <v>72</v>
      </c>
      <c r="L83" s="77">
        <v>36</v>
      </c>
      <c r="M83" s="80">
        <v>0</v>
      </c>
      <c r="N83" s="80">
        <v>36</v>
      </c>
      <c r="O83" s="77">
        <f t="shared" si="29"/>
        <v>78</v>
      </c>
      <c r="P83" s="91"/>
      <c r="Q83" s="92"/>
      <c r="R83" s="91"/>
      <c r="S83" s="92"/>
      <c r="T83" s="91"/>
      <c r="U83" s="92"/>
      <c r="V83" s="91"/>
      <c r="W83" s="92"/>
      <c r="X83" s="91"/>
      <c r="Y83" s="92"/>
      <c r="Z83" s="91"/>
      <c r="AA83" s="92"/>
      <c r="AB83" s="91"/>
      <c r="AC83" s="92"/>
      <c r="AD83" s="91"/>
      <c r="AE83" s="92"/>
      <c r="AF83" s="91"/>
      <c r="AG83" s="92"/>
      <c r="AH83" s="92"/>
      <c r="AI83" s="91"/>
      <c r="AJ83" s="92">
        <f>L83</f>
        <v>36</v>
      </c>
      <c r="AK83" s="92">
        <f t="shared" si="33"/>
        <v>0</v>
      </c>
      <c r="AL83" s="92">
        <f t="shared" si="33"/>
        <v>36</v>
      </c>
      <c r="AM83" s="92">
        <f t="shared" si="33"/>
        <v>78</v>
      </c>
      <c r="AN83" s="92"/>
      <c r="AO83" s="91"/>
      <c r="AP83" s="92"/>
      <c r="AQ83" s="91"/>
      <c r="AR83" s="92"/>
      <c r="AS83" s="91"/>
      <c r="AT83" s="92"/>
      <c r="AU83" s="91"/>
    </row>
    <row r="84" spans="1:48" x14ac:dyDescent="0.25">
      <c r="A84" s="52" t="s">
        <v>262</v>
      </c>
      <c r="B84" s="81" t="s">
        <v>214</v>
      </c>
      <c r="C84" s="87" t="s">
        <v>226</v>
      </c>
      <c r="D84" s="59"/>
      <c r="E84" s="59">
        <v>3</v>
      </c>
      <c r="F84" s="75"/>
      <c r="G84" s="59"/>
      <c r="H84" s="59"/>
      <c r="I84" s="77">
        <v>6</v>
      </c>
      <c r="J84" s="80">
        <f t="shared" si="31"/>
        <v>180</v>
      </c>
      <c r="K84" s="80">
        <f t="shared" si="28"/>
        <v>90</v>
      </c>
      <c r="L84" s="77">
        <v>36</v>
      </c>
      <c r="M84" s="80">
        <v>54</v>
      </c>
      <c r="N84" s="80">
        <v>0</v>
      </c>
      <c r="O84" s="77">
        <f t="shared" si="29"/>
        <v>90</v>
      </c>
      <c r="P84" s="91"/>
      <c r="Q84" s="92"/>
      <c r="R84" s="91"/>
      <c r="S84" s="92"/>
      <c r="T84" s="91"/>
      <c r="U84" s="92"/>
      <c r="V84" s="91"/>
      <c r="W84" s="92"/>
      <c r="X84" s="91">
        <f>L84</f>
        <v>36</v>
      </c>
      <c r="Y84" s="91">
        <f t="shared" ref="Y84:AA84" si="34">M84</f>
        <v>54</v>
      </c>
      <c r="Z84" s="91">
        <f t="shared" si="34"/>
        <v>0</v>
      </c>
      <c r="AA84" s="91">
        <f t="shared" si="34"/>
        <v>90</v>
      </c>
      <c r="AB84" s="91"/>
      <c r="AC84" s="92"/>
      <c r="AD84" s="91"/>
      <c r="AE84" s="92"/>
      <c r="AF84" s="91"/>
      <c r="AG84" s="92"/>
      <c r="AH84" s="92"/>
      <c r="AI84" s="91"/>
      <c r="AJ84" s="92"/>
      <c r="AK84" s="91"/>
      <c r="AL84" s="92"/>
      <c r="AM84" s="91"/>
      <c r="AN84" s="92"/>
      <c r="AO84" s="91"/>
      <c r="AP84" s="92"/>
      <c r="AQ84" s="91"/>
      <c r="AR84" s="92"/>
      <c r="AS84" s="91"/>
      <c r="AT84" s="92"/>
      <c r="AU84" s="91"/>
    </row>
    <row r="85" spans="1:48" ht="23" x14ac:dyDescent="0.25">
      <c r="A85" s="52" t="s">
        <v>263</v>
      </c>
      <c r="B85" s="81" t="s">
        <v>215</v>
      </c>
      <c r="C85" s="87" t="s">
        <v>226</v>
      </c>
      <c r="D85" s="80">
        <v>4</v>
      </c>
      <c r="E85" s="80">
        <v>3</v>
      </c>
      <c r="F85" s="77"/>
      <c r="G85" s="80">
        <v>4</v>
      </c>
      <c r="H85" s="80"/>
      <c r="I85" s="77">
        <v>9</v>
      </c>
      <c r="J85" s="80">
        <f t="shared" si="31"/>
        <v>270</v>
      </c>
      <c r="K85" s="80">
        <f>L85+M85+N85</f>
        <v>108</v>
      </c>
      <c r="L85" s="77">
        <v>54</v>
      </c>
      <c r="M85" s="80">
        <v>54</v>
      </c>
      <c r="N85" s="80">
        <v>0</v>
      </c>
      <c r="O85" s="77">
        <f t="shared" si="29"/>
        <v>162</v>
      </c>
      <c r="P85" s="91"/>
      <c r="Q85" s="92"/>
      <c r="R85" s="91"/>
      <c r="S85" s="92"/>
      <c r="T85" s="91"/>
      <c r="U85" s="92"/>
      <c r="V85" s="91"/>
      <c r="W85" s="92"/>
      <c r="X85" s="91">
        <v>36</v>
      </c>
      <c r="Y85" s="91">
        <v>36</v>
      </c>
      <c r="Z85" s="91">
        <v>0</v>
      </c>
      <c r="AA85" s="91">
        <f>180-X85-Y85-Z85</f>
        <v>108</v>
      </c>
      <c r="AB85" s="91">
        <f>L85-X85</f>
        <v>18</v>
      </c>
      <c r="AC85" s="91">
        <v>18</v>
      </c>
      <c r="AD85" s="91">
        <f>N85-Z85</f>
        <v>0</v>
      </c>
      <c r="AE85" s="91">
        <f>O85-AA85</f>
        <v>54</v>
      </c>
      <c r="AF85" s="91"/>
      <c r="AG85" s="92"/>
      <c r="AH85" s="92"/>
      <c r="AI85" s="91"/>
      <c r="AJ85" s="92"/>
      <c r="AK85" s="91"/>
      <c r="AL85" s="92"/>
      <c r="AM85" s="91"/>
      <c r="AN85" s="92"/>
      <c r="AO85" s="91"/>
      <c r="AP85" s="92"/>
      <c r="AQ85" s="91"/>
      <c r="AR85" s="92"/>
      <c r="AS85" s="91"/>
      <c r="AT85" s="92"/>
      <c r="AU85" s="91"/>
      <c r="AV85" s="98"/>
    </row>
    <row r="86" spans="1:48" ht="34.5" x14ac:dyDescent="0.25">
      <c r="A86" s="52" t="s">
        <v>264</v>
      </c>
      <c r="B86" s="81" t="s">
        <v>288</v>
      </c>
      <c r="C86" s="87" t="s">
        <v>226</v>
      </c>
      <c r="D86" s="80">
        <v>5</v>
      </c>
      <c r="E86" s="80"/>
      <c r="F86" s="77">
        <v>5</v>
      </c>
      <c r="G86" s="80"/>
      <c r="H86" s="80"/>
      <c r="I86" s="77">
        <v>6</v>
      </c>
      <c r="J86" s="80">
        <f t="shared" si="31"/>
        <v>180</v>
      </c>
      <c r="K86" s="80">
        <f t="shared" si="28"/>
        <v>60</v>
      </c>
      <c r="L86" s="77">
        <v>30</v>
      </c>
      <c r="M86" s="80">
        <v>30</v>
      </c>
      <c r="N86" s="80">
        <v>0</v>
      </c>
      <c r="O86" s="77">
        <f t="shared" si="29"/>
        <v>120</v>
      </c>
      <c r="P86" s="91"/>
      <c r="Q86" s="92"/>
      <c r="R86" s="91"/>
      <c r="S86" s="92"/>
      <c r="T86" s="91"/>
      <c r="U86" s="92"/>
      <c r="V86" s="91"/>
      <c r="W86" s="92"/>
      <c r="X86" s="91"/>
      <c r="Y86" s="92"/>
      <c r="Z86" s="91"/>
      <c r="AA86" s="92"/>
      <c r="AB86" s="91"/>
      <c r="AC86" s="92"/>
      <c r="AD86" s="91"/>
      <c r="AE86" s="92"/>
      <c r="AF86" s="91">
        <f>L86</f>
        <v>30</v>
      </c>
      <c r="AG86" s="91">
        <f t="shared" ref="AG86:AI86" si="35">M86</f>
        <v>30</v>
      </c>
      <c r="AH86" s="91">
        <f t="shared" si="35"/>
        <v>0</v>
      </c>
      <c r="AI86" s="91">
        <f t="shared" si="35"/>
        <v>120</v>
      </c>
      <c r="AJ86" s="92"/>
      <c r="AK86" s="91"/>
      <c r="AL86" s="92"/>
      <c r="AM86" s="91"/>
      <c r="AN86" s="92"/>
      <c r="AO86" s="91"/>
      <c r="AP86" s="92"/>
      <c r="AQ86" s="91"/>
      <c r="AR86" s="92"/>
      <c r="AS86" s="91"/>
      <c r="AT86" s="92"/>
      <c r="AU86" s="91"/>
    </row>
    <row r="87" spans="1:48" ht="23" x14ac:dyDescent="0.25">
      <c r="A87" s="52" t="s">
        <v>265</v>
      </c>
      <c r="B87" s="81" t="s">
        <v>216</v>
      </c>
      <c r="C87" s="86" t="s">
        <v>266</v>
      </c>
      <c r="D87" s="80"/>
      <c r="E87" s="80">
        <v>3</v>
      </c>
      <c r="F87" s="77"/>
      <c r="G87" s="80"/>
      <c r="H87" s="80"/>
      <c r="I87" s="77">
        <v>3</v>
      </c>
      <c r="J87" s="80">
        <f t="shared" si="31"/>
        <v>90</v>
      </c>
      <c r="K87" s="80">
        <f t="shared" si="28"/>
        <v>36</v>
      </c>
      <c r="L87" s="77">
        <v>18</v>
      </c>
      <c r="M87" s="80">
        <v>18</v>
      </c>
      <c r="N87" s="80">
        <v>0</v>
      </c>
      <c r="O87" s="77">
        <f t="shared" si="29"/>
        <v>54</v>
      </c>
      <c r="P87" s="91"/>
      <c r="Q87" s="92"/>
      <c r="R87" s="91"/>
      <c r="S87" s="92"/>
      <c r="T87" s="91"/>
      <c r="U87" s="92"/>
      <c r="V87" s="91"/>
      <c r="W87" s="92"/>
      <c r="X87" s="91">
        <f>L87</f>
        <v>18</v>
      </c>
      <c r="Y87" s="91">
        <f t="shared" ref="Y87:AA87" si="36">M87</f>
        <v>18</v>
      </c>
      <c r="Z87" s="91">
        <f t="shared" si="36"/>
        <v>0</v>
      </c>
      <c r="AA87" s="91">
        <f t="shared" si="36"/>
        <v>54</v>
      </c>
      <c r="AB87" s="91"/>
      <c r="AC87" s="92"/>
      <c r="AD87" s="91"/>
      <c r="AE87" s="92"/>
      <c r="AF87" s="91"/>
      <c r="AG87" s="92"/>
      <c r="AH87" s="92"/>
      <c r="AI87" s="91"/>
      <c r="AJ87" s="92"/>
      <c r="AK87" s="91"/>
      <c r="AL87" s="92"/>
      <c r="AM87" s="91"/>
      <c r="AN87" s="92"/>
      <c r="AO87" s="91"/>
      <c r="AP87" s="92"/>
      <c r="AQ87" s="91"/>
      <c r="AR87" s="92"/>
      <c r="AS87" s="91"/>
      <c r="AT87" s="92"/>
      <c r="AU87" s="91"/>
    </row>
    <row r="88" spans="1:48" ht="23" x14ac:dyDescent="0.25">
      <c r="A88" s="52" t="s">
        <v>286</v>
      </c>
      <c r="B88" s="81" t="s">
        <v>287</v>
      </c>
      <c r="C88" s="87" t="s">
        <v>226</v>
      </c>
      <c r="D88" s="80"/>
      <c r="E88" s="80">
        <v>8</v>
      </c>
      <c r="F88" s="77"/>
      <c r="G88" s="80"/>
      <c r="H88" s="80"/>
      <c r="I88" s="77">
        <v>3</v>
      </c>
      <c r="J88" s="80">
        <f>30*I88</f>
        <v>90</v>
      </c>
      <c r="K88" s="80">
        <f t="shared" ref="K88" si="37">L88+M88+N88</f>
        <v>32</v>
      </c>
      <c r="L88" s="77">
        <v>16</v>
      </c>
      <c r="M88" s="80">
        <v>16</v>
      </c>
      <c r="N88" s="80">
        <v>0</v>
      </c>
      <c r="O88" s="77">
        <f t="shared" ref="O88" si="38">J88-K88</f>
        <v>58</v>
      </c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>
        <f>L88</f>
        <v>16</v>
      </c>
      <c r="AS88" s="91">
        <f t="shared" ref="AS88" si="39">M88</f>
        <v>16</v>
      </c>
      <c r="AT88" s="91">
        <f t="shared" ref="AT88" si="40">N88</f>
        <v>0</v>
      </c>
      <c r="AU88" s="91">
        <f t="shared" ref="AU88" si="41">O88</f>
        <v>58</v>
      </c>
    </row>
    <row r="89" spans="1:48" s="7" customFormat="1" x14ac:dyDescent="0.25">
      <c r="A89" s="174" t="s">
        <v>150</v>
      </c>
      <c r="B89" s="175"/>
      <c r="C89" s="93"/>
      <c r="D89" s="93">
        <f>COUNT(D58:D87)</f>
        <v>6</v>
      </c>
      <c r="E89" s="93">
        <f>COUNT(E58:E88)</f>
        <v>25</v>
      </c>
      <c r="F89" s="93">
        <f t="shared" ref="F89:H89" si="42">COUNT(F58:F87)</f>
        <v>1</v>
      </c>
      <c r="G89" s="93">
        <f t="shared" si="42"/>
        <v>4</v>
      </c>
      <c r="H89" s="93">
        <f t="shared" si="42"/>
        <v>0</v>
      </c>
      <c r="I89" s="94">
        <f>SUM(I58:I88)</f>
        <v>165</v>
      </c>
      <c r="J89" s="94">
        <f t="shared" ref="J89:AU89" si="43">SUM(J58:J88)</f>
        <v>4950</v>
      </c>
      <c r="K89" s="94">
        <f t="shared" si="43"/>
        <v>1928</v>
      </c>
      <c r="L89" s="94">
        <f t="shared" si="43"/>
        <v>900</v>
      </c>
      <c r="M89" s="94">
        <f t="shared" si="43"/>
        <v>592</v>
      </c>
      <c r="N89" s="94">
        <f t="shared" si="43"/>
        <v>436</v>
      </c>
      <c r="O89" s="94">
        <f t="shared" si="43"/>
        <v>3022</v>
      </c>
      <c r="P89" s="94">
        <f t="shared" si="43"/>
        <v>144</v>
      </c>
      <c r="Q89" s="94">
        <f t="shared" si="43"/>
        <v>80</v>
      </c>
      <c r="R89" s="94">
        <f t="shared" si="43"/>
        <v>100</v>
      </c>
      <c r="S89" s="94">
        <f t="shared" si="43"/>
        <v>396</v>
      </c>
      <c r="T89" s="94">
        <f t="shared" si="43"/>
        <v>144</v>
      </c>
      <c r="U89" s="94">
        <f t="shared" si="43"/>
        <v>72</v>
      </c>
      <c r="V89" s="94">
        <f t="shared" si="43"/>
        <v>108</v>
      </c>
      <c r="W89" s="94">
        <f t="shared" si="43"/>
        <v>396</v>
      </c>
      <c r="X89" s="94">
        <f t="shared" si="43"/>
        <v>174</v>
      </c>
      <c r="Y89" s="94">
        <f t="shared" si="43"/>
        <v>180</v>
      </c>
      <c r="Z89" s="94">
        <f t="shared" si="43"/>
        <v>30</v>
      </c>
      <c r="AA89" s="94">
        <f t="shared" si="43"/>
        <v>516</v>
      </c>
      <c r="AB89" s="94">
        <f t="shared" si="43"/>
        <v>180</v>
      </c>
      <c r="AC89" s="94">
        <f t="shared" si="43"/>
        <v>90</v>
      </c>
      <c r="AD89" s="94">
        <f t="shared" si="43"/>
        <v>108</v>
      </c>
      <c r="AE89" s="94">
        <f t="shared" si="43"/>
        <v>522</v>
      </c>
      <c r="AF89" s="94">
        <f t="shared" si="43"/>
        <v>66</v>
      </c>
      <c r="AG89" s="94">
        <f t="shared" si="43"/>
        <v>48</v>
      </c>
      <c r="AH89" s="94">
        <f t="shared" si="43"/>
        <v>18</v>
      </c>
      <c r="AI89" s="94">
        <f t="shared" si="43"/>
        <v>228</v>
      </c>
      <c r="AJ89" s="94">
        <f t="shared" si="43"/>
        <v>72</v>
      </c>
      <c r="AK89" s="94">
        <f t="shared" si="43"/>
        <v>38</v>
      </c>
      <c r="AL89" s="94">
        <f t="shared" si="43"/>
        <v>36</v>
      </c>
      <c r="AM89" s="94">
        <f t="shared" si="43"/>
        <v>364</v>
      </c>
      <c r="AN89" s="94">
        <f t="shared" si="43"/>
        <v>72</v>
      </c>
      <c r="AO89" s="94">
        <f t="shared" si="43"/>
        <v>36</v>
      </c>
      <c r="AP89" s="94">
        <f t="shared" si="43"/>
        <v>36</v>
      </c>
      <c r="AQ89" s="94">
        <f t="shared" si="43"/>
        <v>186</v>
      </c>
      <c r="AR89" s="94">
        <f t="shared" si="43"/>
        <v>48</v>
      </c>
      <c r="AS89" s="94">
        <f t="shared" si="43"/>
        <v>48</v>
      </c>
      <c r="AT89" s="94">
        <f t="shared" si="43"/>
        <v>0</v>
      </c>
      <c r="AU89" s="94">
        <f t="shared" si="43"/>
        <v>414</v>
      </c>
    </row>
    <row r="90" spans="1:48" s="7" customFormat="1" x14ac:dyDescent="0.25">
      <c r="A90" s="174" t="s">
        <v>91</v>
      </c>
      <c r="B90" s="175"/>
      <c r="C90" s="93"/>
      <c r="D90" s="95">
        <f>D89+D56</f>
        <v>7</v>
      </c>
      <c r="E90" s="95">
        <f t="shared" ref="E90:AU90" si="44">E89+E56</f>
        <v>29</v>
      </c>
      <c r="F90" s="95">
        <f t="shared" si="44"/>
        <v>1</v>
      </c>
      <c r="G90" s="95">
        <f t="shared" si="44"/>
        <v>4</v>
      </c>
      <c r="H90" s="95">
        <f t="shared" si="44"/>
        <v>0</v>
      </c>
      <c r="I90" s="95">
        <f t="shared" si="44"/>
        <v>180</v>
      </c>
      <c r="J90" s="95">
        <f t="shared" si="44"/>
        <v>5400</v>
      </c>
      <c r="K90" s="95">
        <f t="shared" si="44"/>
        <v>2108</v>
      </c>
      <c r="L90" s="95">
        <f t="shared" si="44"/>
        <v>954</v>
      </c>
      <c r="M90" s="95">
        <f t="shared" si="44"/>
        <v>718</v>
      </c>
      <c r="N90" s="95">
        <f t="shared" si="44"/>
        <v>436</v>
      </c>
      <c r="O90" s="95">
        <f t="shared" si="44"/>
        <v>3292</v>
      </c>
      <c r="P90" s="95">
        <f t="shared" si="44"/>
        <v>162</v>
      </c>
      <c r="Q90" s="95">
        <f t="shared" si="44"/>
        <v>134</v>
      </c>
      <c r="R90" s="95">
        <f t="shared" si="44"/>
        <v>100</v>
      </c>
      <c r="S90" s="95">
        <f t="shared" si="44"/>
        <v>504</v>
      </c>
      <c r="T90" s="95">
        <f t="shared" si="44"/>
        <v>162</v>
      </c>
      <c r="U90" s="95">
        <f t="shared" si="44"/>
        <v>126</v>
      </c>
      <c r="V90" s="95">
        <f t="shared" si="44"/>
        <v>108</v>
      </c>
      <c r="W90" s="95">
        <f t="shared" si="44"/>
        <v>504</v>
      </c>
      <c r="X90" s="95">
        <f t="shared" si="44"/>
        <v>174</v>
      </c>
      <c r="Y90" s="95">
        <f t="shared" si="44"/>
        <v>180</v>
      </c>
      <c r="Z90" s="95">
        <f t="shared" si="44"/>
        <v>30</v>
      </c>
      <c r="AA90" s="95">
        <f t="shared" si="44"/>
        <v>516</v>
      </c>
      <c r="AB90" s="95">
        <f t="shared" si="44"/>
        <v>180</v>
      </c>
      <c r="AC90" s="95">
        <f t="shared" si="44"/>
        <v>90</v>
      </c>
      <c r="AD90" s="95">
        <f t="shared" si="44"/>
        <v>108</v>
      </c>
      <c r="AE90" s="95">
        <f t="shared" si="44"/>
        <v>522</v>
      </c>
      <c r="AF90" s="95">
        <f t="shared" si="44"/>
        <v>84</v>
      </c>
      <c r="AG90" s="95">
        <f t="shared" si="44"/>
        <v>66</v>
      </c>
      <c r="AH90" s="95">
        <f t="shared" si="44"/>
        <v>18</v>
      </c>
      <c r="AI90" s="95">
        <f t="shared" si="44"/>
        <v>282</v>
      </c>
      <c r="AJ90" s="95">
        <f t="shared" si="44"/>
        <v>72</v>
      </c>
      <c r="AK90" s="95">
        <f t="shared" si="44"/>
        <v>38</v>
      </c>
      <c r="AL90" s="95">
        <f t="shared" si="44"/>
        <v>36</v>
      </c>
      <c r="AM90" s="95">
        <f t="shared" si="44"/>
        <v>364</v>
      </c>
      <c r="AN90" s="95">
        <f t="shared" si="44"/>
        <v>72</v>
      </c>
      <c r="AO90" s="95">
        <f t="shared" si="44"/>
        <v>36</v>
      </c>
      <c r="AP90" s="95">
        <f t="shared" si="44"/>
        <v>36</v>
      </c>
      <c r="AQ90" s="95">
        <f t="shared" si="44"/>
        <v>186</v>
      </c>
      <c r="AR90" s="95">
        <f t="shared" si="44"/>
        <v>48</v>
      </c>
      <c r="AS90" s="95">
        <f t="shared" si="44"/>
        <v>48</v>
      </c>
      <c r="AT90" s="95">
        <f t="shared" si="44"/>
        <v>0</v>
      </c>
      <c r="AU90" s="95">
        <f t="shared" si="44"/>
        <v>414</v>
      </c>
    </row>
    <row r="91" spans="1:48" s="43" customFormat="1" ht="14" x14ac:dyDescent="0.25">
      <c r="A91" s="214" t="s">
        <v>94</v>
      </c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</row>
    <row r="92" spans="1:48" s="43" customFormat="1" ht="14" x14ac:dyDescent="0.25">
      <c r="A92" s="217" t="s">
        <v>164</v>
      </c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</row>
    <row r="93" spans="1:48" s="43" customFormat="1" ht="14" x14ac:dyDescent="0.25">
      <c r="A93" s="56" t="s">
        <v>268</v>
      </c>
      <c r="B93" s="102" t="s">
        <v>156</v>
      </c>
      <c r="C93" s="96"/>
      <c r="D93" s="59"/>
      <c r="E93" s="59">
        <v>5</v>
      </c>
      <c r="F93" s="59"/>
      <c r="G93" s="59"/>
      <c r="H93" s="59"/>
      <c r="I93" s="80">
        <v>3</v>
      </c>
      <c r="J93" s="80">
        <f>I93*30</f>
        <v>90</v>
      </c>
      <c r="K93" s="80">
        <f t="shared" ref="K93:K99" si="45">L93+M93+N93</f>
        <v>44</v>
      </c>
      <c r="L93" s="77">
        <v>18</v>
      </c>
      <c r="M93" s="80">
        <v>26</v>
      </c>
      <c r="N93" s="80">
        <v>0</v>
      </c>
      <c r="O93" s="77">
        <f t="shared" ref="O93:O99" si="46">J93-K93</f>
        <v>46</v>
      </c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>
        <f>L93</f>
        <v>18</v>
      </c>
      <c r="AG93" s="80">
        <f t="shared" ref="AG93:AI94" si="47">M93</f>
        <v>26</v>
      </c>
      <c r="AH93" s="80">
        <f t="shared" si="47"/>
        <v>0</v>
      </c>
      <c r="AI93" s="80">
        <f t="shared" si="47"/>
        <v>46</v>
      </c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</row>
    <row r="94" spans="1:48" s="43" customFormat="1" ht="14" x14ac:dyDescent="0.25">
      <c r="A94" s="56" t="s">
        <v>269</v>
      </c>
      <c r="B94" s="102" t="s">
        <v>157</v>
      </c>
      <c r="C94" s="97"/>
      <c r="D94" s="59"/>
      <c r="E94" s="75">
        <v>5</v>
      </c>
      <c r="F94" s="59"/>
      <c r="G94" s="75"/>
      <c r="H94" s="59"/>
      <c r="I94" s="77">
        <v>6</v>
      </c>
      <c r="J94" s="80">
        <f t="shared" ref="J94:J99" si="48">I94*30</f>
        <v>180</v>
      </c>
      <c r="K94" s="80">
        <f t="shared" si="45"/>
        <v>72</v>
      </c>
      <c r="L94" s="99">
        <v>36</v>
      </c>
      <c r="M94" s="100">
        <v>36</v>
      </c>
      <c r="N94" s="99">
        <v>0</v>
      </c>
      <c r="O94" s="77">
        <f t="shared" si="46"/>
        <v>108</v>
      </c>
      <c r="P94" s="80"/>
      <c r="Q94" s="77"/>
      <c r="R94" s="80"/>
      <c r="S94" s="77"/>
      <c r="T94" s="80"/>
      <c r="U94" s="77"/>
      <c r="V94" s="80"/>
      <c r="W94" s="77"/>
      <c r="X94" s="80"/>
      <c r="Y94" s="77"/>
      <c r="Z94" s="80"/>
      <c r="AA94" s="77"/>
      <c r="AB94" s="80"/>
      <c r="AC94" s="77"/>
      <c r="AD94" s="80"/>
      <c r="AE94" s="77"/>
      <c r="AF94" s="80">
        <f>L94</f>
        <v>36</v>
      </c>
      <c r="AG94" s="80">
        <f t="shared" si="47"/>
        <v>36</v>
      </c>
      <c r="AH94" s="80">
        <f t="shared" si="47"/>
        <v>0</v>
      </c>
      <c r="AI94" s="80">
        <f t="shared" si="47"/>
        <v>108</v>
      </c>
      <c r="AJ94" s="77"/>
      <c r="AK94" s="80"/>
      <c r="AL94" s="77"/>
      <c r="AM94" s="80"/>
      <c r="AN94" s="77"/>
      <c r="AO94" s="80"/>
      <c r="AP94" s="77"/>
      <c r="AQ94" s="80"/>
      <c r="AR94" s="77"/>
      <c r="AS94" s="80"/>
      <c r="AT94" s="77"/>
      <c r="AU94" s="80"/>
    </row>
    <row r="95" spans="1:48" s="43" customFormat="1" ht="14" x14ac:dyDescent="0.25">
      <c r="A95" s="56" t="s">
        <v>270</v>
      </c>
      <c r="B95" s="102" t="s">
        <v>158</v>
      </c>
      <c r="C95" s="97"/>
      <c r="D95" s="59"/>
      <c r="E95" s="75">
        <v>6</v>
      </c>
      <c r="F95" s="59"/>
      <c r="G95" s="75"/>
      <c r="H95" s="59"/>
      <c r="I95" s="77">
        <v>3</v>
      </c>
      <c r="J95" s="80">
        <f t="shared" si="48"/>
        <v>90</v>
      </c>
      <c r="K95" s="80">
        <f t="shared" si="45"/>
        <v>44</v>
      </c>
      <c r="L95" s="99">
        <v>18</v>
      </c>
      <c r="M95" s="100">
        <v>26</v>
      </c>
      <c r="N95" s="99">
        <v>0</v>
      </c>
      <c r="O95" s="77">
        <f t="shared" si="46"/>
        <v>46</v>
      </c>
      <c r="P95" s="80"/>
      <c r="Q95" s="77"/>
      <c r="R95" s="80"/>
      <c r="S95" s="77"/>
      <c r="T95" s="80"/>
      <c r="U95" s="77"/>
      <c r="V95" s="80"/>
      <c r="W95" s="77"/>
      <c r="X95" s="80"/>
      <c r="Y95" s="77"/>
      <c r="Z95" s="80"/>
      <c r="AA95" s="77"/>
      <c r="AB95" s="80"/>
      <c r="AC95" s="77"/>
      <c r="AD95" s="80"/>
      <c r="AE95" s="77"/>
      <c r="AF95" s="80"/>
      <c r="AG95" s="77"/>
      <c r="AH95" s="77"/>
      <c r="AI95" s="80"/>
      <c r="AJ95" s="77">
        <f>L95</f>
        <v>18</v>
      </c>
      <c r="AK95" s="77">
        <f t="shared" ref="AK95:AM95" si="49">M95</f>
        <v>26</v>
      </c>
      <c r="AL95" s="77">
        <f t="shared" si="49"/>
        <v>0</v>
      </c>
      <c r="AM95" s="77">
        <f t="shared" si="49"/>
        <v>46</v>
      </c>
      <c r="AN95" s="77"/>
      <c r="AO95" s="80"/>
      <c r="AP95" s="77"/>
      <c r="AQ95" s="80"/>
      <c r="AR95" s="77"/>
      <c r="AS95" s="80"/>
      <c r="AT95" s="77"/>
      <c r="AU95" s="80"/>
    </row>
    <row r="96" spans="1:48" s="43" customFormat="1" ht="14" x14ac:dyDescent="0.25">
      <c r="A96" s="56" t="s">
        <v>271</v>
      </c>
      <c r="B96" s="102" t="s">
        <v>159</v>
      </c>
      <c r="C96" s="97"/>
      <c r="D96" s="59"/>
      <c r="E96" s="75">
        <v>6</v>
      </c>
      <c r="F96" s="59"/>
      <c r="G96" s="75"/>
      <c r="H96" s="59"/>
      <c r="I96" s="77">
        <v>4</v>
      </c>
      <c r="J96" s="80">
        <f t="shared" si="48"/>
        <v>120</v>
      </c>
      <c r="K96" s="80">
        <f t="shared" si="45"/>
        <v>60</v>
      </c>
      <c r="L96" s="99">
        <v>30</v>
      </c>
      <c r="M96" s="100">
        <v>30</v>
      </c>
      <c r="N96" s="99">
        <v>0</v>
      </c>
      <c r="O96" s="77">
        <f t="shared" si="46"/>
        <v>60</v>
      </c>
      <c r="P96" s="80"/>
      <c r="Q96" s="77"/>
      <c r="R96" s="80"/>
      <c r="S96" s="77"/>
      <c r="T96" s="80"/>
      <c r="U96" s="77"/>
      <c r="V96" s="80"/>
      <c r="W96" s="77"/>
      <c r="X96" s="80"/>
      <c r="Y96" s="77"/>
      <c r="Z96" s="80"/>
      <c r="AA96" s="77"/>
      <c r="AB96" s="80"/>
      <c r="AC96" s="77"/>
      <c r="AD96" s="80"/>
      <c r="AE96" s="77"/>
      <c r="AF96" s="80"/>
      <c r="AG96" s="77"/>
      <c r="AH96" s="77"/>
      <c r="AI96" s="80"/>
      <c r="AJ96" s="77">
        <f>L96</f>
        <v>30</v>
      </c>
      <c r="AK96" s="77">
        <f t="shared" ref="AK96" si="50">M96</f>
        <v>30</v>
      </c>
      <c r="AL96" s="77">
        <f t="shared" ref="AL96" si="51">N96</f>
        <v>0</v>
      </c>
      <c r="AM96" s="77">
        <f t="shared" ref="AM96" si="52">O96</f>
        <v>60</v>
      </c>
      <c r="AN96" s="77"/>
      <c r="AO96" s="77"/>
      <c r="AP96" s="77"/>
      <c r="AQ96" s="77"/>
      <c r="AR96" s="77"/>
      <c r="AS96" s="80"/>
      <c r="AT96" s="77"/>
      <c r="AU96" s="80"/>
    </row>
    <row r="97" spans="1:47" s="43" customFormat="1" ht="14" x14ac:dyDescent="0.25">
      <c r="A97" s="56" t="s">
        <v>272</v>
      </c>
      <c r="B97" s="102" t="s">
        <v>160</v>
      </c>
      <c r="C97" s="97"/>
      <c r="D97" s="59"/>
      <c r="E97" s="75">
        <v>7</v>
      </c>
      <c r="F97" s="59"/>
      <c r="G97" s="75"/>
      <c r="H97" s="59"/>
      <c r="I97" s="77">
        <v>3</v>
      </c>
      <c r="J97" s="80">
        <f t="shared" si="48"/>
        <v>90</v>
      </c>
      <c r="K97" s="80">
        <f t="shared" si="45"/>
        <v>44</v>
      </c>
      <c r="L97" s="99">
        <v>18</v>
      </c>
      <c r="M97" s="100">
        <v>26</v>
      </c>
      <c r="N97" s="99">
        <v>0</v>
      </c>
      <c r="O97" s="77">
        <f t="shared" si="46"/>
        <v>46</v>
      </c>
      <c r="P97" s="80"/>
      <c r="Q97" s="77"/>
      <c r="R97" s="80"/>
      <c r="S97" s="77"/>
      <c r="T97" s="80"/>
      <c r="U97" s="77"/>
      <c r="V97" s="80"/>
      <c r="W97" s="77"/>
      <c r="X97" s="80"/>
      <c r="Y97" s="77"/>
      <c r="Z97" s="80"/>
      <c r="AA97" s="77"/>
      <c r="AB97" s="80"/>
      <c r="AC97" s="77"/>
      <c r="AD97" s="80"/>
      <c r="AE97" s="77"/>
      <c r="AF97" s="80"/>
      <c r="AG97" s="77"/>
      <c r="AH97" s="77"/>
      <c r="AI97" s="80"/>
      <c r="AJ97" s="77"/>
      <c r="AK97" s="80"/>
      <c r="AL97" s="77"/>
      <c r="AM97" s="80"/>
      <c r="AN97" s="77">
        <f>L97</f>
        <v>18</v>
      </c>
      <c r="AO97" s="77">
        <f t="shared" ref="AO97:AQ97" si="53">M97</f>
        <v>26</v>
      </c>
      <c r="AP97" s="77">
        <f t="shared" si="53"/>
        <v>0</v>
      </c>
      <c r="AQ97" s="77">
        <f t="shared" si="53"/>
        <v>46</v>
      </c>
      <c r="AR97" s="77"/>
      <c r="AS97" s="80"/>
      <c r="AT97" s="77"/>
      <c r="AU97" s="80"/>
    </row>
    <row r="98" spans="1:47" s="43" customFormat="1" ht="14" x14ac:dyDescent="0.25">
      <c r="A98" s="56" t="s">
        <v>273</v>
      </c>
      <c r="B98" s="102" t="s">
        <v>161</v>
      </c>
      <c r="C98" s="97"/>
      <c r="D98" s="59"/>
      <c r="E98" s="75">
        <v>7</v>
      </c>
      <c r="F98" s="59"/>
      <c r="G98" s="75"/>
      <c r="H98" s="59"/>
      <c r="I98" s="77">
        <v>6</v>
      </c>
      <c r="J98" s="80">
        <f t="shared" si="48"/>
        <v>180</v>
      </c>
      <c r="K98" s="80">
        <f t="shared" si="45"/>
        <v>72</v>
      </c>
      <c r="L98" s="99">
        <v>36</v>
      </c>
      <c r="M98" s="100">
        <v>36</v>
      </c>
      <c r="N98" s="99">
        <v>0</v>
      </c>
      <c r="O98" s="77">
        <f t="shared" si="46"/>
        <v>108</v>
      </c>
      <c r="P98" s="80"/>
      <c r="Q98" s="77"/>
      <c r="R98" s="80"/>
      <c r="S98" s="77"/>
      <c r="T98" s="80"/>
      <c r="U98" s="77"/>
      <c r="V98" s="80"/>
      <c r="W98" s="77"/>
      <c r="X98" s="80"/>
      <c r="Y98" s="77"/>
      <c r="Z98" s="80"/>
      <c r="AA98" s="77"/>
      <c r="AB98" s="80"/>
      <c r="AC98" s="77"/>
      <c r="AD98" s="80"/>
      <c r="AE98" s="77"/>
      <c r="AF98" s="80"/>
      <c r="AG98" s="77"/>
      <c r="AH98" s="77"/>
      <c r="AI98" s="80"/>
      <c r="AJ98" s="77"/>
      <c r="AK98" s="80"/>
      <c r="AL98" s="77"/>
      <c r="AM98" s="80"/>
      <c r="AN98" s="77">
        <f>L98</f>
        <v>36</v>
      </c>
      <c r="AO98" s="77">
        <f t="shared" ref="AO98" si="54">M98</f>
        <v>36</v>
      </c>
      <c r="AP98" s="77">
        <f t="shared" ref="AP98" si="55">N98</f>
        <v>0</v>
      </c>
      <c r="AQ98" s="77">
        <f t="shared" ref="AQ98" si="56">O98</f>
        <v>108</v>
      </c>
      <c r="AR98" s="77"/>
      <c r="AS98" s="77"/>
      <c r="AT98" s="77"/>
      <c r="AU98" s="77"/>
    </row>
    <row r="99" spans="1:47" s="43" customFormat="1" ht="14" x14ac:dyDescent="0.25">
      <c r="A99" s="56" t="s">
        <v>274</v>
      </c>
      <c r="B99" s="102" t="s">
        <v>162</v>
      </c>
      <c r="C99" s="97"/>
      <c r="D99" s="59"/>
      <c r="E99" s="75">
        <v>8</v>
      </c>
      <c r="F99" s="59"/>
      <c r="G99" s="75"/>
      <c r="H99" s="59"/>
      <c r="I99" s="77">
        <v>6</v>
      </c>
      <c r="J99" s="80">
        <f t="shared" si="48"/>
        <v>180</v>
      </c>
      <c r="K99" s="80">
        <f t="shared" si="45"/>
        <v>72</v>
      </c>
      <c r="L99" s="99">
        <v>32</v>
      </c>
      <c r="M99" s="100">
        <v>40</v>
      </c>
      <c r="N99" s="99">
        <v>0</v>
      </c>
      <c r="O99" s="77">
        <f t="shared" si="46"/>
        <v>108</v>
      </c>
      <c r="P99" s="80"/>
      <c r="Q99" s="77"/>
      <c r="R99" s="80"/>
      <c r="S99" s="77"/>
      <c r="T99" s="80"/>
      <c r="U99" s="77"/>
      <c r="V99" s="80"/>
      <c r="W99" s="77"/>
      <c r="X99" s="80"/>
      <c r="Y99" s="77"/>
      <c r="Z99" s="80"/>
      <c r="AA99" s="77"/>
      <c r="AB99" s="80"/>
      <c r="AC99" s="77"/>
      <c r="AD99" s="80"/>
      <c r="AE99" s="77"/>
      <c r="AF99" s="80"/>
      <c r="AG99" s="77"/>
      <c r="AH99" s="77"/>
      <c r="AI99" s="80"/>
      <c r="AJ99" s="77"/>
      <c r="AK99" s="80"/>
      <c r="AL99" s="77"/>
      <c r="AM99" s="80"/>
      <c r="AN99" s="77"/>
      <c r="AO99" s="80"/>
      <c r="AP99" s="77"/>
      <c r="AQ99" s="80"/>
      <c r="AR99" s="77">
        <f>L99</f>
        <v>32</v>
      </c>
      <c r="AS99" s="77">
        <f t="shared" ref="AS99:AU99" si="57">M99</f>
        <v>40</v>
      </c>
      <c r="AT99" s="77">
        <f t="shared" si="57"/>
        <v>0</v>
      </c>
      <c r="AU99" s="77">
        <f t="shared" si="57"/>
        <v>108</v>
      </c>
    </row>
    <row r="100" spans="1:47" ht="13.5" customHeight="1" x14ac:dyDescent="0.25">
      <c r="A100" s="169" t="s">
        <v>154</v>
      </c>
      <c r="B100" s="170"/>
      <c r="C100" s="89"/>
      <c r="D100" s="89">
        <f>COUNT(D93:D99,#REF!)</f>
        <v>0</v>
      </c>
      <c r="E100" s="89">
        <f>COUNT(E93:E99,#REF!)</f>
        <v>7</v>
      </c>
      <c r="F100" s="89">
        <f>COUNT(F93:F99,#REF!)</f>
        <v>0</v>
      </c>
      <c r="G100" s="89">
        <f>COUNT(G93:G99,#REF!)</f>
        <v>0</v>
      </c>
      <c r="H100" s="89">
        <f>COUNT(H93:H99,#REF!)</f>
        <v>0</v>
      </c>
      <c r="I100" s="94">
        <f t="shared" ref="I100:AU100" si="58">SUM(I93:I99)</f>
        <v>31</v>
      </c>
      <c r="J100" s="90">
        <f t="shared" si="58"/>
        <v>930</v>
      </c>
      <c r="K100" s="90">
        <f>SUM(K93:K99)</f>
        <v>408</v>
      </c>
      <c r="L100" s="90">
        <f t="shared" si="58"/>
        <v>188</v>
      </c>
      <c r="M100" s="90">
        <f t="shared" si="58"/>
        <v>220</v>
      </c>
      <c r="N100" s="90">
        <f t="shared" si="58"/>
        <v>0</v>
      </c>
      <c r="O100" s="90">
        <f t="shared" si="58"/>
        <v>522</v>
      </c>
      <c r="P100" s="90">
        <f t="shared" si="58"/>
        <v>0</v>
      </c>
      <c r="Q100" s="90">
        <f t="shared" si="58"/>
        <v>0</v>
      </c>
      <c r="R100" s="90">
        <f t="shared" si="58"/>
        <v>0</v>
      </c>
      <c r="S100" s="90">
        <f t="shared" si="58"/>
        <v>0</v>
      </c>
      <c r="T100" s="90">
        <f t="shared" si="58"/>
        <v>0</v>
      </c>
      <c r="U100" s="90">
        <f t="shared" si="58"/>
        <v>0</v>
      </c>
      <c r="V100" s="90">
        <f t="shared" si="58"/>
        <v>0</v>
      </c>
      <c r="W100" s="90">
        <f t="shared" si="58"/>
        <v>0</v>
      </c>
      <c r="X100" s="90">
        <f t="shared" si="58"/>
        <v>0</v>
      </c>
      <c r="Y100" s="90">
        <f t="shared" si="58"/>
        <v>0</v>
      </c>
      <c r="Z100" s="90">
        <f t="shared" si="58"/>
        <v>0</v>
      </c>
      <c r="AA100" s="90">
        <f t="shared" si="58"/>
        <v>0</v>
      </c>
      <c r="AB100" s="90">
        <f t="shared" si="58"/>
        <v>0</v>
      </c>
      <c r="AC100" s="90">
        <f t="shared" si="58"/>
        <v>0</v>
      </c>
      <c r="AD100" s="90">
        <f t="shared" si="58"/>
        <v>0</v>
      </c>
      <c r="AE100" s="90">
        <f t="shared" si="58"/>
        <v>0</v>
      </c>
      <c r="AF100" s="90">
        <f t="shared" si="58"/>
        <v>54</v>
      </c>
      <c r="AG100" s="90">
        <f t="shared" si="58"/>
        <v>62</v>
      </c>
      <c r="AH100" s="90">
        <f t="shared" si="58"/>
        <v>0</v>
      </c>
      <c r="AI100" s="90">
        <f t="shared" si="58"/>
        <v>154</v>
      </c>
      <c r="AJ100" s="90">
        <f t="shared" si="58"/>
        <v>48</v>
      </c>
      <c r="AK100" s="90">
        <f t="shared" si="58"/>
        <v>56</v>
      </c>
      <c r="AL100" s="90">
        <f t="shared" si="58"/>
        <v>0</v>
      </c>
      <c r="AM100" s="90">
        <f t="shared" si="58"/>
        <v>106</v>
      </c>
      <c r="AN100" s="90">
        <f t="shared" si="58"/>
        <v>54</v>
      </c>
      <c r="AO100" s="90">
        <f t="shared" si="58"/>
        <v>62</v>
      </c>
      <c r="AP100" s="90">
        <f t="shared" si="58"/>
        <v>0</v>
      </c>
      <c r="AQ100" s="90">
        <f t="shared" si="58"/>
        <v>154</v>
      </c>
      <c r="AR100" s="90">
        <f t="shared" si="58"/>
        <v>32</v>
      </c>
      <c r="AS100" s="90">
        <f t="shared" si="58"/>
        <v>40</v>
      </c>
      <c r="AT100" s="90">
        <f t="shared" si="58"/>
        <v>0</v>
      </c>
      <c r="AU100" s="90">
        <f t="shared" si="58"/>
        <v>108</v>
      </c>
    </row>
    <row r="101" spans="1:47" ht="12" customHeight="1" x14ac:dyDescent="0.25">
      <c r="A101" s="244" t="s">
        <v>165</v>
      </c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</row>
    <row r="102" spans="1:47" x14ac:dyDescent="0.25">
      <c r="A102" s="244" t="s">
        <v>171</v>
      </c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</row>
    <row r="103" spans="1:47" ht="12" customHeight="1" x14ac:dyDescent="0.25">
      <c r="A103" s="56" t="s">
        <v>275</v>
      </c>
      <c r="B103" s="55" t="s">
        <v>156</v>
      </c>
      <c r="C103" s="52"/>
      <c r="D103" s="61"/>
      <c r="E103" s="61">
        <v>5</v>
      </c>
      <c r="F103" s="61"/>
      <c r="G103" s="61"/>
      <c r="H103" s="61"/>
      <c r="I103" s="59">
        <v>3</v>
      </c>
      <c r="J103" s="59">
        <f t="shared" ref="J103:J106" si="59">I103*30</f>
        <v>90</v>
      </c>
      <c r="K103" s="59">
        <f t="shared" ref="K103:K106" si="60">L103+M103+N103</f>
        <v>36</v>
      </c>
      <c r="L103" s="47">
        <f t="shared" ref="L103:O106" si="61">P103+T103+X103+AB103+AF103+AJ103+AN103+AR103</f>
        <v>18</v>
      </c>
      <c r="M103" s="47">
        <f t="shared" si="61"/>
        <v>18</v>
      </c>
      <c r="N103" s="47">
        <f t="shared" si="61"/>
        <v>0</v>
      </c>
      <c r="O103" s="47">
        <f t="shared" si="61"/>
        <v>54</v>
      </c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1">
        <v>18</v>
      </c>
      <c r="AG103" s="61">
        <v>18</v>
      </c>
      <c r="AH103" s="61"/>
      <c r="AI103" s="61">
        <v>54</v>
      </c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</row>
    <row r="104" spans="1:47" x14ac:dyDescent="0.25">
      <c r="A104" s="56" t="s">
        <v>276</v>
      </c>
      <c r="B104" s="55" t="s">
        <v>157</v>
      </c>
      <c r="C104" s="52"/>
      <c r="D104" s="61"/>
      <c r="E104" s="61">
        <v>5</v>
      </c>
      <c r="F104" s="61"/>
      <c r="G104" s="61"/>
      <c r="H104" s="63"/>
      <c r="I104" s="59">
        <v>3</v>
      </c>
      <c r="J104" s="59">
        <f t="shared" si="59"/>
        <v>90</v>
      </c>
      <c r="K104" s="59">
        <f t="shared" si="60"/>
        <v>36</v>
      </c>
      <c r="L104" s="47">
        <f t="shared" si="61"/>
        <v>18</v>
      </c>
      <c r="M104" s="47">
        <f t="shared" si="61"/>
        <v>18</v>
      </c>
      <c r="N104" s="47">
        <f t="shared" si="61"/>
        <v>0</v>
      </c>
      <c r="O104" s="47">
        <f t="shared" si="61"/>
        <v>54</v>
      </c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1">
        <v>18</v>
      </c>
      <c r="AG104" s="61">
        <v>18</v>
      </c>
      <c r="AH104" s="61"/>
      <c r="AI104" s="61">
        <v>54</v>
      </c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</row>
    <row r="105" spans="1:47" x14ac:dyDescent="0.25">
      <c r="A105" s="56" t="s">
        <v>277</v>
      </c>
      <c r="B105" s="55" t="s">
        <v>158</v>
      </c>
      <c r="C105" s="52"/>
      <c r="D105" s="61"/>
      <c r="E105" s="61">
        <v>6</v>
      </c>
      <c r="F105" s="61"/>
      <c r="G105" s="61"/>
      <c r="H105" s="61"/>
      <c r="I105" s="59">
        <v>3</v>
      </c>
      <c r="J105" s="59">
        <f t="shared" si="59"/>
        <v>90</v>
      </c>
      <c r="K105" s="59">
        <f t="shared" si="60"/>
        <v>36</v>
      </c>
      <c r="L105" s="47">
        <f t="shared" si="61"/>
        <v>18</v>
      </c>
      <c r="M105" s="47">
        <f t="shared" si="61"/>
        <v>18</v>
      </c>
      <c r="N105" s="47">
        <f t="shared" si="61"/>
        <v>0</v>
      </c>
      <c r="O105" s="47">
        <f t="shared" si="61"/>
        <v>54</v>
      </c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1"/>
      <c r="AC105" s="61"/>
      <c r="AD105" s="61"/>
      <c r="AE105" s="61"/>
      <c r="AF105" s="64"/>
      <c r="AG105" s="64"/>
      <c r="AH105" s="64"/>
      <c r="AI105" s="64"/>
      <c r="AJ105" s="61">
        <v>18</v>
      </c>
      <c r="AK105" s="61">
        <v>18</v>
      </c>
      <c r="AL105" s="61"/>
      <c r="AM105" s="61">
        <v>54</v>
      </c>
      <c r="AN105" s="64"/>
      <c r="AO105" s="64"/>
      <c r="AP105" s="64"/>
      <c r="AQ105" s="64"/>
      <c r="AR105" s="64"/>
      <c r="AS105" s="64"/>
      <c r="AT105" s="64"/>
      <c r="AU105" s="64"/>
    </row>
    <row r="106" spans="1:47" x14ac:dyDescent="0.25">
      <c r="A106" s="56" t="s">
        <v>278</v>
      </c>
      <c r="B106" s="55" t="s">
        <v>159</v>
      </c>
      <c r="C106" s="52"/>
      <c r="D106" s="61"/>
      <c r="E106" s="61">
        <v>6</v>
      </c>
      <c r="F106" s="61"/>
      <c r="G106" s="61"/>
      <c r="H106" s="61"/>
      <c r="I106" s="59">
        <v>3</v>
      </c>
      <c r="J106" s="59">
        <f t="shared" si="59"/>
        <v>90</v>
      </c>
      <c r="K106" s="59">
        <f t="shared" si="60"/>
        <v>36</v>
      </c>
      <c r="L106" s="47">
        <f t="shared" si="61"/>
        <v>18</v>
      </c>
      <c r="M106" s="47">
        <f t="shared" si="61"/>
        <v>18</v>
      </c>
      <c r="N106" s="47">
        <f t="shared" si="61"/>
        <v>0</v>
      </c>
      <c r="O106" s="47">
        <f t="shared" si="61"/>
        <v>54</v>
      </c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1"/>
      <c r="AC106" s="61"/>
      <c r="AD106" s="61"/>
      <c r="AE106" s="61"/>
      <c r="AF106" s="64"/>
      <c r="AG106" s="64"/>
      <c r="AH106" s="64"/>
      <c r="AI106" s="64"/>
      <c r="AJ106" s="61">
        <v>18</v>
      </c>
      <c r="AK106" s="61">
        <v>18</v>
      </c>
      <c r="AL106" s="61"/>
      <c r="AM106" s="61">
        <v>54</v>
      </c>
      <c r="AN106" s="64"/>
      <c r="AO106" s="64"/>
      <c r="AP106" s="64"/>
      <c r="AQ106" s="64"/>
      <c r="AR106" s="64"/>
      <c r="AS106" s="64"/>
      <c r="AT106" s="64"/>
      <c r="AU106" s="64"/>
    </row>
    <row r="107" spans="1:47" x14ac:dyDescent="0.25">
      <c r="A107" s="169" t="s">
        <v>154</v>
      </c>
      <c r="B107" s="170"/>
      <c r="C107" s="57"/>
      <c r="D107" s="60">
        <f>COUNT(D103:D106,#REF!)</f>
        <v>0</v>
      </c>
      <c r="E107" s="60">
        <f>COUNT(E103:E106,#REF!)</f>
        <v>4</v>
      </c>
      <c r="F107" s="60">
        <f>COUNT(F103:F106,#REF!)</f>
        <v>0</v>
      </c>
      <c r="G107" s="60">
        <f>COUNT(G103:G106,#REF!)</f>
        <v>0</v>
      </c>
      <c r="H107" s="60">
        <f>COUNT(H103:H106,#REF!)</f>
        <v>0</v>
      </c>
      <c r="I107" s="62">
        <f>SUM(I103,I104,I105,I106)</f>
        <v>12</v>
      </c>
      <c r="J107" s="62">
        <f t="shared" ref="J107:AU107" si="62">SUM(J103,J104,J105,J106)</f>
        <v>360</v>
      </c>
      <c r="K107" s="62">
        <f t="shared" si="62"/>
        <v>144</v>
      </c>
      <c r="L107" s="62">
        <f t="shared" si="62"/>
        <v>72</v>
      </c>
      <c r="M107" s="62">
        <f t="shared" si="62"/>
        <v>72</v>
      </c>
      <c r="N107" s="62">
        <f t="shared" si="62"/>
        <v>0</v>
      </c>
      <c r="O107" s="62">
        <f t="shared" si="62"/>
        <v>216</v>
      </c>
      <c r="P107" s="62">
        <f t="shared" si="62"/>
        <v>0</v>
      </c>
      <c r="Q107" s="62">
        <f t="shared" si="62"/>
        <v>0</v>
      </c>
      <c r="R107" s="62">
        <f t="shared" si="62"/>
        <v>0</v>
      </c>
      <c r="S107" s="62">
        <f t="shared" si="62"/>
        <v>0</v>
      </c>
      <c r="T107" s="62">
        <f t="shared" si="62"/>
        <v>0</v>
      </c>
      <c r="U107" s="62">
        <f t="shared" si="62"/>
        <v>0</v>
      </c>
      <c r="V107" s="62">
        <f t="shared" si="62"/>
        <v>0</v>
      </c>
      <c r="W107" s="62">
        <f t="shared" si="62"/>
        <v>0</v>
      </c>
      <c r="X107" s="62">
        <f t="shared" si="62"/>
        <v>0</v>
      </c>
      <c r="Y107" s="62">
        <f t="shared" si="62"/>
        <v>0</v>
      </c>
      <c r="Z107" s="62">
        <f t="shared" si="62"/>
        <v>0</v>
      </c>
      <c r="AA107" s="62">
        <f t="shared" si="62"/>
        <v>0</v>
      </c>
      <c r="AB107" s="62">
        <f t="shared" si="62"/>
        <v>0</v>
      </c>
      <c r="AC107" s="62">
        <f t="shared" si="62"/>
        <v>0</v>
      </c>
      <c r="AD107" s="62">
        <f t="shared" si="62"/>
        <v>0</v>
      </c>
      <c r="AE107" s="62">
        <f t="shared" si="62"/>
        <v>0</v>
      </c>
      <c r="AF107" s="62">
        <f t="shared" si="62"/>
        <v>36</v>
      </c>
      <c r="AG107" s="62">
        <f t="shared" si="62"/>
        <v>36</v>
      </c>
      <c r="AH107" s="62">
        <f t="shared" si="62"/>
        <v>0</v>
      </c>
      <c r="AI107" s="62">
        <f t="shared" si="62"/>
        <v>108</v>
      </c>
      <c r="AJ107" s="62">
        <f t="shared" si="62"/>
        <v>36</v>
      </c>
      <c r="AK107" s="62">
        <f t="shared" si="62"/>
        <v>36</v>
      </c>
      <c r="AL107" s="62">
        <f t="shared" si="62"/>
        <v>0</v>
      </c>
      <c r="AM107" s="62">
        <f t="shared" si="62"/>
        <v>108</v>
      </c>
      <c r="AN107" s="62">
        <f t="shared" si="62"/>
        <v>0</v>
      </c>
      <c r="AO107" s="62">
        <f t="shared" si="62"/>
        <v>0</v>
      </c>
      <c r="AP107" s="62">
        <f t="shared" si="62"/>
        <v>0</v>
      </c>
      <c r="AQ107" s="62">
        <f t="shared" si="62"/>
        <v>0</v>
      </c>
      <c r="AR107" s="62">
        <f t="shared" si="62"/>
        <v>0</v>
      </c>
      <c r="AS107" s="62">
        <f t="shared" si="62"/>
        <v>0</v>
      </c>
      <c r="AT107" s="62">
        <f t="shared" si="62"/>
        <v>0</v>
      </c>
      <c r="AU107" s="62">
        <f t="shared" si="62"/>
        <v>0</v>
      </c>
    </row>
    <row r="108" spans="1:47" x14ac:dyDescent="0.25">
      <c r="A108" s="244" t="s">
        <v>172</v>
      </c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</row>
    <row r="109" spans="1:47" s="65" customFormat="1" x14ac:dyDescent="0.25">
      <c r="A109" s="56" t="s">
        <v>281</v>
      </c>
      <c r="B109" s="55" t="s">
        <v>160</v>
      </c>
      <c r="C109" s="55"/>
      <c r="D109" s="61">
        <v>7</v>
      </c>
      <c r="E109" s="61"/>
      <c r="F109" s="61"/>
      <c r="G109" s="61"/>
      <c r="H109" s="61"/>
      <c r="I109" s="59">
        <v>5</v>
      </c>
      <c r="J109" s="59">
        <f t="shared" ref="J109:J112" si="63">I109*30</f>
        <v>150</v>
      </c>
      <c r="K109" s="59">
        <f t="shared" ref="K109:K112" si="64">L109+M109+N109</f>
        <v>72</v>
      </c>
      <c r="L109" s="47">
        <f t="shared" ref="L109:O112" si="65">P109+T109+X109+AB109+AF109+AJ109+AN109+AR109</f>
        <v>36</v>
      </c>
      <c r="M109" s="47">
        <f t="shared" si="65"/>
        <v>36</v>
      </c>
      <c r="N109" s="47">
        <f t="shared" si="65"/>
        <v>0</v>
      </c>
      <c r="O109" s="47">
        <f t="shared" si="65"/>
        <v>78</v>
      </c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>
        <v>36</v>
      </c>
      <c r="AO109" s="61">
        <v>36</v>
      </c>
      <c r="AP109" s="61"/>
      <c r="AQ109" s="61">
        <v>78</v>
      </c>
      <c r="AR109" s="61"/>
      <c r="AS109" s="61"/>
      <c r="AT109" s="61"/>
      <c r="AU109" s="61"/>
    </row>
    <row r="110" spans="1:47" s="65" customFormat="1" x14ac:dyDescent="0.25">
      <c r="A110" s="56" t="s">
        <v>282</v>
      </c>
      <c r="B110" s="55" t="s">
        <v>161</v>
      </c>
      <c r="C110" s="55"/>
      <c r="D110" s="61">
        <v>7</v>
      </c>
      <c r="E110" s="61"/>
      <c r="F110" s="61"/>
      <c r="G110" s="61"/>
      <c r="H110" s="61"/>
      <c r="I110" s="59">
        <v>5</v>
      </c>
      <c r="J110" s="59">
        <f t="shared" si="63"/>
        <v>150</v>
      </c>
      <c r="K110" s="59">
        <f t="shared" si="64"/>
        <v>72</v>
      </c>
      <c r="L110" s="47">
        <f t="shared" si="65"/>
        <v>36</v>
      </c>
      <c r="M110" s="47">
        <f t="shared" si="65"/>
        <v>36</v>
      </c>
      <c r="N110" s="47">
        <f t="shared" si="65"/>
        <v>0</v>
      </c>
      <c r="O110" s="47">
        <f t="shared" si="65"/>
        <v>78</v>
      </c>
      <c r="P110" s="79"/>
      <c r="Q110" s="78"/>
      <c r="R110" s="79"/>
      <c r="S110" s="78"/>
      <c r="T110" s="79"/>
      <c r="U110" s="78"/>
      <c r="V110" s="79"/>
      <c r="W110" s="78"/>
      <c r="X110" s="79"/>
      <c r="Y110" s="78"/>
      <c r="Z110" s="79"/>
      <c r="AA110" s="78"/>
      <c r="AB110" s="79"/>
      <c r="AC110" s="78"/>
      <c r="AD110" s="79"/>
      <c r="AE110" s="78"/>
      <c r="AF110" s="79"/>
      <c r="AG110" s="78"/>
      <c r="AH110" s="78"/>
      <c r="AI110" s="79"/>
      <c r="AJ110" s="78"/>
      <c r="AK110" s="79"/>
      <c r="AL110" s="78"/>
      <c r="AM110" s="79"/>
      <c r="AN110" s="61">
        <v>36</v>
      </c>
      <c r="AO110" s="61">
        <v>36</v>
      </c>
      <c r="AP110" s="61"/>
      <c r="AQ110" s="61">
        <v>78</v>
      </c>
      <c r="AR110" s="78"/>
      <c r="AS110" s="79"/>
      <c r="AT110" s="78"/>
      <c r="AU110" s="79"/>
    </row>
    <row r="111" spans="1:47" s="45" customFormat="1" x14ac:dyDescent="0.25">
      <c r="A111" s="56" t="s">
        <v>283</v>
      </c>
      <c r="B111" s="55" t="s">
        <v>162</v>
      </c>
      <c r="C111" s="55"/>
      <c r="D111" s="79"/>
      <c r="E111" s="79">
        <v>8</v>
      </c>
      <c r="F111" s="79"/>
      <c r="G111" s="79"/>
      <c r="H111" s="79"/>
      <c r="I111" s="59">
        <v>4</v>
      </c>
      <c r="J111" s="59">
        <f t="shared" si="63"/>
        <v>120</v>
      </c>
      <c r="K111" s="59">
        <f t="shared" si="64"/>
        <v>64</v>
      </c>
      <c r="L111" s="47">
        <f t="shared" si="65"/>
        <v>32</v>
      </c>
      <c r="M111" s="47">
        <f t="shared" si="65"/>
        <v>32</v>
      </c>
      <c r="N111" s="47">
        <f t="shared" si="65"/>
        <v>0</v>
      </c>
      <c r="O111" s="47">
        <f t="shared" si="65"/>
        <v>56</v>
      </c>
      <c r="P111" s="76"/>
      <c r="Q111" s="74"/>
      <c r="R111" s="76"/>
      <c r="S111" s="74"/>
      <c r="T111" s="76"/>
      <c r="U111" s="74"/>
      <c r="V111" s="76"/>
      <c r="W111" s="74"/>
      <c r="X111" s="76"/>
      <c r="Y111" s="74"/>
      <c r="Z111" s="76"/>
      <c r="AA111" s="74"/>
      <c r="AB111" s="76"/>
      <c r="AC111" s="74"/>
      <c r="AD111" s="76"/>
      <c r="AE111" s="74"/>
      <c r="AF111" s="76"/>
      <c r="AG111" s="74"/>
      <c r="AH111" s="74"/>
      <c r="AI111" s="76"/>
      <c r="AJ111" s="74"/>
      <c r="AK111" s="76"/>
      <c r="AL111" s="74"/>
      <c r="AM111" s="76"/>
      <c r="AN111" s="79"/>
      <c r="AO111" s="79"/>
      <c r="AP111" s="79"/>
      <c r="AQ111" s="79"/>
      <c r="AR111" s="74">
        <v>32</v>
      </c>
      <c r="AS111" s="76">
        <v>32</v>
      </c>
      <c r="AT111" s="74"/>
      <c r="AU111" s="76">
        <v>56</v>
      </c>
    </row>
    <row r="112" spans="1:47" s="45" customFormat="1" x14ac:dyDescent="0.25">
      <c r="A112" s="56" t="s">
        <v>284</v>
      </c>
      <c r="B112" s="55" t="s">
        <v>163</v>
      </c>
      <c r="C112" s="55"/>
      <c r="D112" s="79"/>
      <c r="E112" s="79">
        <v>8</v>
      </c>
      <c r="F112" s="79"/>
      <c r="G112" s="79"/>
      <c r="H112" s="79"/>
      <c r="I112" s="59">
        <v>3</v>
      </c>
      <c r="J112" s="59">
        <f t="shared" si="63"/>
        <v>90</v>
      </c>
      <c r="K112" s="59">
        <f t="shared" si="64"/>
        <v>48</v>
      </c>
      <c r="L112" s="47">
        <f t="shared" si="65"/>
        <v>24</v>
      </c>
      <c r="M112" s="47">
        <f t="shared" si="65"/>
        <v>24</v>
      </c>
      <c r="N112" s="47">
        <f t="shared" si="65"/>
        <v>0</v>
      </c>
      <c r="O112" s="47">
        <f t="shared" si="65"/>
        <v>42</v>
      </c>
      <c r="P112" s="76"/>
      <c r="Q112" s="74"/>
      <c r="R112" s="76"/>
      <c r="S112" s="74"/>
      <c r="T112" s="76"/>
      <c r="U112" s="74"/>
      <c r="V112" s="76"/>
      <c r="W112" s="74"/>
      <c r="X112" s="76"/>
      <c r="Y112" s="74"/>
      <c r="Z112" s="76"/>
      <c r="AA112" s="74"/>
      <c r="AB112" s="76"/>
      <c r="AC112" s="74"/>
      <c r="AD112" s="76"/>
      <c r="AE112" s="74"/>
      <c r="AF112" s="76"/>
      <c r="AG112" s="74"/>
      <c r="AH112" s="74"/>
      <c r="AI112" s="76"/>
      <c r="AJ112" s="74"/>
      <c r="AK112" s="76"/>
      <c r="AL112" s="74"/>
      <c r="AM112" s="76"/>
      <c r="AN112" s="79"/>
      <c r="AO112" s="79"/>
      <c r="AP112" s="79"/>
      <c r="AQ112" s="79"/>
      <c r="AR112" s="74">
        <v>24</v>
      </c>
      <c r="AS112" s="76">
        <v>24</v>
      </c>
      <c r="AT112" s="74"/>
      <c r="AU112" s="76">
        <v>42</v>
      </c>
    </row>
    <row r="113" spans="1:48" s="45" customFormat="1" x14ac:dyDescent="0.25">
      <c r="A113" s="169" t="s">
        <v>154</v>
      </c>
      <c r="B113" s="170"/>
      <c r="C113" s="57"/>
      <c r="D113" s="60">
        <f>COUNT(D109:D112,#REF!)</f>
        <v>2</v>
      </c>
      <c r="E113" s="60">
        <f>COUNT(E109:E112,#REF!)</f>
        <v>2</v>
      </c>
      <c r="F113" s="60">
        <f>COUNT(F109:F112,#REF!)</f>
        <v>0</v>
      </c>
      <c r="G113" s="60">
        <f>COUNT(G109:G112,#REF!)</f>
        <v>0</v>
      </c>
      <c r="H113" s="62">
        <f>SUM(H109:H112)</f>
        <v>0</v>
      </c>
      <c r="I113" s="62">
        <f>I109+I110+I111+I112</f>
        <v>17</v>
      </c>
      <c r="J113" s="62">
        <v>510</v>
      </c>
      <c r="K113" s="62">
        <f>SUM(K109:K112)</f>
        <v>256</v>
      </c>
      <c r="L113" s="62">
        <f t="shared" ref="L113:AU113" si="66">SUM(L109:L112)</f>
        <v>128</v>
      </c>
      <c r="M113" s="62">
        <f t="shared" si="66"/>
        <v>128</v>
      </c>
      <c r="N113" s="62">
        <f t="shared" si="66"/>
        <v>0</v>
      </c>
      <c r="O113" s="62">
        <f t="shared" si="66"/>
        <v>254</v>
      </c>
      <c r="P113" s="62">
        <f t="shared" si="66"/>
        <v>0</v>
      </c>
      <c r="Q113" s="62">
        <f t="shared" si="66"/>
        <v>0</v>
      </c>
      <c r="R113" s="62">
        <f t="shared" si="66"/>
        <v>0</v>
      </c>
      <c r="S113" s="62">
        <f t="shared" si="66"/>
        <v>0</v>
      </c>
      <c r="T113" s="62">
        <f t="shared" si="66"/>
        <v>0</v>
      </c>
      <c r="U113" s="62">
        <f t="shared" si="66"/>
        <v>0</v>
      </c>
      <c r="V113" s="62">
        <f t="shared" si="66"/>
        <v>0</v>
      </c>
      <c r="W113" s="62">
        <f t="shared" si="66"/>
        <v>0</v>
      </c>
      <c r="X113" s="62">
        <f t="shared" si="66"/>
        <v>0</v>
      </c>
      <c r="Y113" s="62">
        <f t="shared" si="66"/>
        <v>0</v>
      </c>
      <c r="Z113" s="62">
        <f t="shared" si="66"/>
        <v>0</v>
      </c>
      <c r="AA113" s="62">
        <f t="shared" si="66"/>
        <v>0</v>
      </c>
      <c r="AB113" s="62">
        <f t="shared" si="66"/>
        <v>0</v>
      </c>
      <c r="AC113" s="62">
        <f t="shared" si="66"/>
        <v>0</v>
      </c>
      <c r="AD113" s="62">
        <f t="shared" si="66"/>
        <v>0</v>
      </c>
      <c r="AE113" s="62">
        <f t="shared" si="66"/>
        <v>0</v>
      </c>
      <c r="AF113" s="62">
        <f t="shared" si="66"/>
        <v>0</v>
      </c>
      <c r="AG113" s="62">
        <f t="shared" si="66"/>
        <v>0</v>
      </c>
      <c r="AH113" s="62">
        <f t="shared" si="66"/>
        <v>0</v>
      </c>
      <c r="AI113" s="62">
        <f t="shared" si="66"/>
        <v>0</v>
      </c>
      <c r="AJ113" s="62">
        <f t="shared" si="66"/>
        <v>0</v>
      </c>
      <c r="AK113" s="62">
        <f t="shared" si="66"/>
        <v>0</v>
      </c>
      <c r="AL113" s="62">
        <f t="shared" si="66"/>
        <v>0</v>
      </c>
      <c r="AM113" s="62">
        <f t="shared" si="66"/>
        <v>0</v>
      </c>
      <c r="AN113" s="62">
        <f t="shared" si="66"/>
        <v>72</v>
      </c>
      <c r="AO113" s="62">
        <f t="shared" si="66"/>
        <v>72</v>
      </c>
      <c r="AP113" s="62">
        <f t="shared" si="66"/>
        <v>0</v>
      </c>
      <c r="AQ113" s="62">
        <f t="shared" si="66"/>
        <v>156</v>
      </c>
      <c r="AR113" s="62">
        <f t="shared" si="66"/>
        <v>56</v>
      </c>
      <c r="AS113" s="62">
        <f t="shared" si="66"/>
        <v>56</v>
      </c>
      <c r="AT113" s="62">
        <f t="shared" si="66"/>
        <v>0</v>
      </c>
      <c r="AU113" s="62">
        <f t="shared" si="66"/>
        <v>98</v>
      </c>
    </row>
    <row r="114" spans="1:48" x14ac:dyDescent="0.25">
      <c r="A114" s="56" t="s">
        <v>155</v>
      </c>
      <c r="B114" s="55" t="s">
        <v>147</v>
      </c>
      <c r="C114" s="48" t="s">
        <v>139</v>
      </c>
      <c r="D114" s="79">
        <v>7</v>
      </c>
      <c r="E114" s="79" t="s">
        <v>217</v>
      </c>
      <c r="F114" s="79"/>
      <c r="G114" s="79"/>
      <c r="H114" s="79"/>
      <c r="I114" s="79">
        <v>29</v>
      </c>
      <c r="J114" s="79">
        <v>870</v>
      </c>
      <c r="K114" s="79">
        <f>AG114+AK114+AO114+AS114</f>
        <v>435</v>
      </c>
      <c r="L114" s="79"/>
      <c r="M114" s="79">
        <v>435</v>
      </c>
      <c r="N114" s="79"/>
      <c r="O114" s="79">
        <f>AI114+AM114+AQ114+AU114</f>
        <v>435</v>
      </c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>
        <v>120</v>
      </c>
      <c r="AH114" s="79"/>
      <c r="AI114" s="79">
        <v>120</v>
      </c>
      <c r="AJ114" s="79"/>
      <c r="AK114" s="79">
        <v>105</v>
      </c>
      <c r="AL114" s="79"/>
      <c r="AM114" s="79">
        <v>105</v>
      </c>
      <c r="AN114" s="79"/>
      <c r="AO114" s="79">
        <v>120</v>
      </c>
      <c r="AP114" s="79"/>
      <c r="AQ114" s="79">
        <v>90</v>
      </c>
      <c r="AR114" s="79"/>
      <c r="AS114" s="79">
        <v>90</v>
      </c>
      <c r="AT114" s="79"/>
      <c r="AU114" s="79">
        <v>120</v>
      </c>
    </row>
    <row r="115" spans="1:48" ht="21.75" customHeight="1" x14ac:dyDescent="0.25">
      <c r="A115" s="169" t="s">
        <v>150</v>
      </c>
      <c r="B115" s="170"/>
      <c r="C115" s="73"/>
      <c r="D115" s="49">
        <f>D113+D107</f>
        <v>2</v>
      </c>
      <c r="E115" s="49">
        <f>E113+E107</f>
        <v>6</v>
      </c>
      <c r="F115" s="49">
        <f t="shared" ref="F115:H115" si="67">F113+F107</f>
        <v>0</v>
      </c>
      <c r="G115" s="49">
        <f t="shared" si="67"/>
        <v>0</v>
      </c>
      <c r="H115" s="49">
        <f t="shared" si="67"/>
        <v>0</v>
      </c>
      <c r="I115" s="49">
        <f>I113+I107</f>
        <v>29</v>
      </c>
      <c r="J115" s="49">
        <f t="shared" ref="J115:AU115" si="68">J113+J107</f>
        <v>870</v>
      </c>
      <c r="K115" s="49">
        <f t="shared" si="68"/>
        <v>400</v>
      </c>
      <c r="L115" s="49">
        <f t="shared" si="68"/>
        <v>200</v>
      </c>
      <c r="M115" s="49">
        <f t="shared" si="68"/>
        <v>200</v>
      </c>
      <c r="N115" s="49">
        <f t="shared" si="68"/>
        <v>0</v>
      </c>
      <c r="O115" s="49">
        <f t="shared" si="68"/>
        <v>470</v>
      </c>
      <c r="P115" s="49">
        <f t="shared" si="68"/>
        <v>0</v>
      </c>
      <c r="Q115" s="49">
        <f t="shared" si="68"/>
        <v>0</v>
      </c>
      <c r="R115" s="49">
        <f t="shared" si="68"/>
        <v>0</v>
      </c>
      <c r="S115" s="49">
        <f t="shared" si="68"/>
        <v>0</v>
      </c>
      <c r="T115" s="49">
        <f t="shared" si="68"/>
        <v>0</v>
      </c>
      <c r="U115" s="49">
        <f t="shared" si="68"/>
        <v>0</v>
      </c>
      <c r="V115" s="49">
        <f t="shared" si="68"/>
        <v>0</v>
      </c>
      <c r="W115" s="49">
        <f t="shared" si="68"/>
        <v>0</v>
      </c>
      <c r="X115" s="49">
        <f t="shared" si="68"/>
        <v>0</v>
      </c>
      <c r="Y115" s="49">
        <f t="shared" si="68"/>
        <v>0</v>
      </c>
      <c r="Z115" s="49">
        <f t="shared" si="68"/>
        <v>0</v>
      </c>
      <c r="AA115" s="49">
        <f t="shared" si="68"/>
        <v>0</v>
      </c>
      <c r="AB115" s="49">
        <f t="shared" si="68"/>
        <v>0</v>
      </c>
      <c r="AC115" s="49">
        <f t="shared" si="68"/>
        <v>0</v>
      </c>
      <c r="AD115" s="49">
        <f t="shared" si="68"/>
        <v>0</v>
      </c>
      <c r="AE115" s="49">
        <f t="shared" si="68"/>
        <v>0</v>
      </c>
      <c r="AF115" s="49">
        <f t="shared" si="68"/>
        <v>36</v>
      </c>
      <c r="AG115" s="49">
        <f t="shared" si="68"/>
        <v>36</v>
      </c>
      <c r="AH115" s="49">
        <f t="shared" si="68"/>
        <v>0</v>
      </c>
      <c r="AI115" s="49">
        <f t="shared" si="68"/>
        <v>108</v>
      </c>
      <c r="AJ115" s="49">
        <f t="shared" si="68"/>
        <v>36</v>
      </c>
      <c r="AK115" s="49">
        <f t="shared" si="68"/>
        <v>36</v>
      </c>
      <c r="AL115" s="49">
        <f t="shared" si="68"/>
        <v>0</v>
      </c>
      <c r="AM115" s="49">
        <f t="shared" si="68"/>
        <v>108</v>
      </c>
      <c r="AN115" s="49">
        <f t="shared" si="68"/>
        <v>72</v>
      </c>
      <c r="AO115" s="49">
        <f t="shared" si="68"/>
        <v>72</v>
      </c>
      <c r="AP115" s="49">
        <f t="shared" si="68"/>
        <v>0</v>
      </c>
      <c r="AQ115" s="49">
        <f t="shared" si="68"/>
        <v>156</v>
      </c>
      <c r="AR115" s="49">
        <f t="shared" si="68"/>
        <v>56</v>
      </c>
      <c r="AS115" s="49">
        <f t="shared" si="68"/>
        <v>56</v>
      </c>
      <c r="AT115" s="49">
        <f t="shared" si="68"/>
        <v>0</v>
      </c>
      <c r="AU115" s="49">
        <f t="shared" si="68"/>
        <v>98</v>
      </c>
    </row>
    <row r="116" spans="1:48" x14ac:dyDescent="0.25">
      <c r="A116" s="169" t="s">
        <v>91</v>
      </c>
      <c r="B116" s="170"/>
      <c r="C116" s="58"/>
      <c r="D116" s="82">
        <f>D115+D100</f>
        <v>2</v>
      </c>
      <c r="E116" s="82">
        <f>E115+E100</f>
        <v>13</v>
      </c>
      <c r="F116" s="82">
        <f t="shared" ref="F116:H116" si="69">F115+F100</f>
        <v>0</v>
      </c>
      <c r="G116" s="82">
        <f t="shared" si="69"/>
        <v>0</v>
      </c>
      <c r="H116" s="82">
        <f t="shared" si="69"/>
        <v>0</v>
      </c>
      <c r="I116" s="83">
        <f t="shared" ref="I116:AU116" si="70">I115+I100</f>
        <v>60</v>
      </c>
      <c r="J116" s="82">
        <f t="shared" si="70"/>
        <v>1800</v>
      </c>
      <c r="K116" s="82">
        <f t="shared" si="70"/>
        <v>808</v>
      </c>
      <c r="L116" s="82">
        <f t="shared" si="70"/>
        <v>388</v>
      </c>
      <c r="M116" s="82">
        <f t="shared" si="70"/>
        <v>420</v>
      </c>
      <c r="N116" s="82">
        <f t="shared" si="70"/>
        <v>0</v>
      </c>
      <c r="O116" s="82">
        <f t="shared" si="70"/>
        <v>992</v>
      </c>
      <c r="P116" s="82">
        <f t="shared" si="70"/>
        <v>0</v>
      </c>
      <c r="Q116" s="82">
        <f t="shared" si="70"/>
        <v>0</v>
      </c>
      <c r="R116" s="82">
        <f t="shared" si="70"/>
        <v>0</v>
      </c>
      <c r="S116" s="82">
        <f t="shared" si="70"/>
        <v>0</v>
      </c>
      <c r="T116" s="82">
        <f t="shared" si="70"/>
        <v>0</v>
      </c>
      <c r="U116" s="82">
        <f t="shared" si="70"/>
        <v>0</v>
      </c>
      <c r="V116" s="82">
        <f t="shared" si="70"/>
        <v>0</v>
      </c>
      <c r="W116" s="82">
        <f t="shared" si="70"/>
        <v>0</v>
      </c>
      <c r="X116" s="82">
        <f t="shared" si="70"/>
        <v>0</v>
      </c>
      <c r="Y116" s="82">
        <f t="shared" si="70"/>
        <v>0</v>
      </c>
      <c r="Z116" s="82">
        <f t="shared" si="70"/>
        <v>0</v>
      </c>
      <c r="AA116" s="82">
        <f t="shared" si="70"/>
        <v>0</v>
      </c>
      <c r="AB116" s="82">
        <f t="shared" si="70"/>
        <v>0</v>
      </c>
      <c r="AC116" s="82">
        <f t="shared" si="70"/>
        <v>0</v>
      </c>
      <c r="AD116" s="82">
        <f t="shared" si="70"/>
        <v>0</v>
      </c>
      <c r="AE116" s="82">
        <f t="shared" si="70"/>
        <v>0</v>
      </c>
      <c r="AF116" s="82">
        <f t="shared" si="70"/>
        <v>90</v>
      </c>
      <c r="AG116" s="82">
        <f t="shared" si="70"/>
        <v>98</v>
      </c>
      <c r="AH116" s="82">
        <f t="shared" si="70"/>
        <v>0</v>
      </c>
      <c r="AI116" s="82">
        <f t="shared" si="70"/>
        <v>262</v>
      </c>
      <c r="AJ116" s="82">
        <f t="shared" si="70"/>
        <v>84</v>
      </c>
      <c r="AK116" s="82">
        <f t="shared" si="70"/>
        <v>92</v>
      </c>
      <c r="AL116" s="82">
        <f t="shared" si="70"/>
        <v>0</v>
      </c>
      <c r="AM116" s="82">
        <f t="shared" si="70"/>
        <v>214</v>
      </c>
      <c r="AN116" s="82">
        <f t="shared" si="70"/>
        <v>126</v>
      </c>
      <c r="AO116" s="82">
        <f t="shared" si="70"/>
        <v>134</v>
      </c>
      <c r="AP116" s="82">
        <f t="shared" si="70"/>
        <v>0</v>
      </c>
      <c r="AQ116" s="82">
        <f t="shared" si="70"/>
        <v>310</v>
      </c>
      <c r="AR116" s="82">
        <f t="shared" si="70"/>
        <v>88</v>
      </c>
      <c r="AS116" s="82">
        <f t="shared" si="70"/>
        <v>96</v>
      </c>
      <c r="AT116" s="82">
        <f t="shared" si="70"/>
        <v>0</v>
      </c>
      <c r="AU116" s="82">
        <f t="shared" si="70"/>
        <v>206</v>
      </c>
    </row>
    <row r="117" spans="1:48" x14ac:dyDescent="0.25">
      <c r="A117" s="205" t="s">
        <v>148</v>
      </c>
      <c r="B117" s="206"/>
      <c r="C117" s="58"/>
      <c r="D117" s="82">
        <f>D90+D116</f>
        <v>9</v>
      </c>
      <c r="E117" s="82">
        <f>E90+E116</f>
        <v>42</v>
      </c>
      <c r="F117" s="82">
        <f t="shared" ref="F117:H117" si="71">F90+F116</f>
        <v>1</v>
      </c>
      <c r="G117" s="82">
        <f t="shared" si="71"/>
        <v>4</v>
      </c>
      <c r="H117" s="82">
        <f t="shared" si="71"/>
        <v>0</v>
      </c>
      <c r="I117" s="83">
        <f t="shared" ref="I117:AU117" si="72">I116+I90</f>
        <v>240</v>
      </c>
      <c r="J117" s="82">
        <f>J116+J90</f>
        <v>7200</v>
      </c>
      <c r="K117" s="82">
        <f>K116+K90</f>
        <v>2916</v>
      </c>
      <c r="L117" s="82">
        <f t="shared" si="72"/>
        <v>1342</v>
      </c>
      <c r="M117" s="82">
        <f t="shared" si="72"/>
        <v>1138</v>
      </c>
      <c r="N117" s="82">
        <f t="shared" si="72"/>
        <v>436</v>
      </c>
      <c r="O117" s="82">
        <f t="shared" si="72"/>
        <v>4284</v>
      </c>
      <c r="P117" s="82">
        <f t="shared" si="72"/>
        <v>162</v>
      </c>
      <c r="Q117" s="82">
        <f t="shared" si="72"/>
        <v>134</v>
      </c>
      <c r="R117" s="82">
        <f t="shared" si="72"/>
        <v>100</v>
      </c>
      <c r="S117" s="82">
        <f t="shared" si="72"/>
        <v>504</v>
      </c>
      <c r="T117" s="82">
        <f t="shared" si="72"/>
        <v>162</v>
      </c>
      <c r="U117" s="82">
        <f t="shared" si="72"/>
        <v>126</v>
      </c>
      <c r="V117" s="82">
        <f t="shared" si="72"/>
        <v>108</v>
      </c>
      <c r="W117" s="82">
        <f t="shared" si="72"/>
        <v>504</v>
      </c>
      <c r="X117" s="82">
        <f t="shared" si="72"/>
        <v>174</v>
      </c>
      <c r="Y117" s="82">
        <f t="shared" si="72"/>
        <v>180</v>
      </c>
      <c r="Z117" s="82">
        <f t="shared" si="72"/>
        <v>30</v>
      </c>
      <c r="AA117" s="82">
        <f t="shared" si="72"/>
        <v>516</v>
      </c>
      <c r="AB117" s="82">
        <f t="shared" si="72"/>
        <v>180</v>
      </c>
      <c r="AC117" s="82">
        <f t="shared" si="72"/>
        <v>90</v>
      </c>
      <c r="AD117" s="82">
        <f t="shared" si="72"/>
        <v>108</v>
      </c>
      <c r="AE117" s="82">
        <f t="shared" si="72"/>
        <v>522</v>
      </c>
      <c r="AF117" s="82">
        <f t="shared" si="72"/>
        <v>174</v>
      </c>
      <c r="AG117" s="82">
        <f t="shared" si="72"/>
        <v>164</v>
      </c>
      <c r="AH117" s="82">
        <f t="shared" si="72"/>
        <v>18</v>
      </c>
      <c r="AI117" s="82">
        <f t="shared" si="72"/>
        <v>544</v>
      </c>
      <c r="AJ117" s="82">
        <f t="shared" si="72"/>
        <v>156</v>
      </c>
      <c r="AK117" s="82">
        <f t="shared" si="72"/>
        <v>130</v>
      </c>
      <c r="AL117" s="82">
        <f t="shared" si="72"/>
        <v>36</v>
      </c>
      <c r="AM117" s="82">
        <f t="shared" si="72"/>
        <v>578</v>
      </c>
      <c r="AN117" s="82">
        <f t="shared" si="72"/>
        <v>198</v>
      </c>
      <c r="AO117" s="82">
        <f t="shared" si="72"/>
        <v>170</v>
      </c>
      <c r="AP117" s="82">
        <f t="shared" si="72"/>
        <v>36</v>
      </c>
      <c r="AQ117" s="82">
        <f t="shared" si="72"/>
        <v>496</v>
      </c>
      <c r="AR117" s="82">
        <f t="shared" si="72"/>
        <v>136</v>
      </c>
      <c r="AS117" s="82">
        <f t="shared" si="72"/>
        <v>144</v>
      </c>
      <c r="AT117" s="82">
        <f t="shared" si="72"/>
        <v>0</v>
      </c>
      <c r="AU117" s="82">
        <f t="shared" si="72"/>
        <v>620</v>
      </c>
    </row>
    <row r="118" spans="1:48" x14ac:dyDescent="0.25">
      <c r="A118" s="207" t="s">
        <v>95</v>
      </c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9"/>
      <c r="P118" s="221">
        <f>SUM(P117:S117)</f>
        <v>900</v>
      </c>
      <c r="Q118" s="222"/>
      <c r="R118" s="222"/>
      <c r="S118" s="223"/>
      <c r="T118" s="221">
        <f>SUM(T117:W117)</f>
        <v>900</v>
      </c>
      <c r="U118" s="222"/>
      <c r="V118" s="222"/>
      <c r="W118" s="223"/>
      <c r="X118" s="221">
        <f>SUM(X117:AA117)</f>
        <v>900</v>
      </c>
      <c r="Y118" s="222"/>
      <c r="Z118" s="222"/>
      <c r="AA118" s="223"/>
      <c r="AB118" s="221">
        <f>SUM(AB117:AE117)</f>
        <v>900</v>
      </c>
      <c r="AC118" s="222"/>
      <c r="AD118" s="222"/>
      <c r="AE118" s="223"/>
      <c r="AF118" s="221">
        <f>SUM(AF117:AI117)</f>
        <v>900</v>
      </c>
      <c r="AG118" s="222"/>
      <c r="AH118" s="222"/>
      <c r="AI118" s="223"/>
      <c r="AJ118" s="221">
        <f>SUM(AJ117:AM117)</f>
        <v>900</v>
      </c>
      <c r="AK118" s="222"/>
      <c r="AL118" s="222"/>
      <c r="AM118" s="223"/>
      <c r="AN118" s="221">
        <f>SUM(AN117:AQ117)</f>
        <v>900</v>
      </c>
      <c r="AO118" s="222"/>
      <c r="AP118" s="222"/>
      <c r="AQ118" s="223"/>
      <c r="AR118" s="221">
        <f>SUM(AR117:AU117)</f>
        <v>900</v>
      </c>
      <c r="AS118" s="222"/>
      <c r="AT118" s="222"/>
      <c r="AU118" s="223"/>
    </row>
    <row r="119" spans="1:48" x14ac:dyDescent="0.25">
      <c r="A119" s="207" t="s">
        <v>126</v>
      </c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9"/>
      <c r="P119" s="221">
        <f t="shared" ref="P119" si="73">P118/30</f>
        <v>30</v>
      </c>
      <c r="Q119" s="222"/>
      <c r="R119" s="222"/>
      <c r="S119" s="223"/>
      <c r="T119" s="221">
        <f t="shared" ref="T119" si="74">T118/30</f>
        <v>30</v>
      </c>
      <c r="U119" s="222"/>
      <c r="V119" s="222"/>
      <c r="W119" s="223"/>
      <c r="X119" s="221">
        <f t="shared" ref="X119" si="75">X118/30</f>
        <v>30</v>
      </c>
      <c r="Y119" s="222"/>
      <c r="Z119" s="222"/>
      <c r="AA119" s="223"/>
      <c r="AB119" s="221">
        <f t="shared" ref="AB119" si="76">AB118/30</f>
        <v>30</v>
      </c>
      <c r="AC119" s="222"/>
      <c r="AD119" s="222"/>
      <c r="AE119" s="223"/>
      <c r="AF119" s="221">
        <f t="shared" ref="AF119" si="77">AF118/30</f>
        <v>30</v>
      </c>
      <c r="AG119" s="222"/>
      <c r="AH119" s="222"/>
      <c r="AI119" s="223"/>
      <c r="AJ119" s="221">
        <f t="shared" ref="AJ119" si="78">AJ118/30</f>
        <v>30</v>
      </c>
      <c r="AK119" s="222"/>
      <c r="AL119" s="222"/>
      <c r="AM119" s="223"/>
      <c r="AN119" s="221">
        <f>AN118/30</f>
        <v>30</v>
      </c>
      <c r="AO119" s="222"/>
      <c r="AP119" s="222"/>
      <c r="AQ119" s="223"/>
      <c r="AR119" s="221">
        <f t="shared" ref="AR119" si="79">AR118/30</f>
        <v>30</v>
      </c>
      <c r="AS119" s="222"/>
      <c r="AT119" s="222"/>
      <c r="AU119" s="223"/>
    </row>
    <row r="120" spans="1:48" x14ac:dyDescent="0.25">
      <c r="A120" s="210" t="s">
        <v>96</v>
      </c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2"/>
      <c r="P120" s="239">
        <f>(P117+Q117+R117)/18</f>
        <v>22</v>
      </c>
      <c r="Q120" s="240"/>
      <c r="R120" s="240"/>
      <c r="S120" s="241"/>
      <c r="T120" s="239">
        <f>(T117+U117+V117)/18</f>
        <v>22</v>
      </c>
      <c r="U120" s="240"/>
      <c r="V120" s="240"/>
      <c r="W120" s="241"/>
      <c r="X120" s="239">
        <f>(X117+Y117+Z117)/18</f>
        <v>21.333333333333332</v>
      </c>
      <c r="Y120" s="240"/>
      <c r="Z120" s="240"/>
      <c r="AA120" s="241"/>
      <c r="AB120" s="239">
        <f>(AB117+AC117+AD117)/18</f>
        <v>21</v>
      </c>
      <c r="AC120" s="240"/>
      <c r="AD120" s="240"/>
      <c r="AE120" s="241"/>
      <c r="AF120" s="239">
        <f>(AF117+AH117+AG117)/18</f>
        <v>19.777777777777779</v>
      </c>
      <c r="AG120" s="240"/>
      <c r="AH120" s="240"/>
      <c r="AI120" s="241"/>
      <c r="AJ120" s="239">
        <f>(AJ117+AK117+AL117)/18</f>
        <v>17.888888888888889</v>
      </c>
      <c r="AK120" s="240"/>
      <c r="AL120" s="240"/>
      <c r="AM120" s="241"/>
      <c r="AN120" s="239">
        <f>(AN117+AO117+AP117)/18</f>
        <v>22.444444444444443</v>
      </c>
      <c r="AO120" s="240"/>
      <c r="AP120" s="240"/>
      <c r="AQ120" s="241"/>
      <c r="AR120" s="239">
        <f>(AR117+AS117+AT117)/16</f>
        <v>17.5</v>
      </c>
      <c r="AS120" s="240"/>
      <c r="AT120" s="240"/>
      <c r="AU120" s="241"/>
    </row>
    <row r="121" spans="1:48" x14ac:dyDescent="0.25">
      <c r="A121" s="210" t="s">
        <v>97</v>
      </c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2"/>
      <c r="P121" s="221">
        <v>1</v>
      </c>
      <c r="Q121" s="222"/>
      <c r="R121" s="222"/>
      <c r="S121" s="223"/>
      <c r="T121" s="221">
        <v>1</v>
      </c>
      <c r="U121" s="222"/>
      <c r="V121" s="222"/>
      <c r="W121" s="223"/>
      <c r="X121" s="221">
        <v>1</v>
      </c>
      <c r="Y121" s="222"/>
      <c r="Z121" s="222"/>
      <c r="AA121" s="223"/>
      <c r="AB121" s="221">
        <v>2</v>
      </c>
      <c r="AC121" s="222"/>
      <c r="AD121" s="222"/>
      <c r="AE121" s="223"/>
      <c r="AF121" s="221">
        <v>2</v>
      </c>
      <c r="AG121" s="222"/>
      <c r="AH121" s="222"/>
      <c r="AI121" s="223"/>
      <c r="AJ121" s="221">
        <v>0</v>
      </c>
      <c r="AK121" s="222"/>
      <c r="AL121" s="222"/>
      <c r="AM121" s="223"/>
      <c r="AN121" s="221">
        <v>2</v>
      </c>
      <c r="AO121" s="222"/>
      <c r="AP121" s="222"/>
      <c r="AQ121" s="223"/>
      <c r="AR121" s="221">
        <v>0</v>
      </c>
      <c r="AS121" s="222"/>
      <c r="AT121" s="222"/>
      <c r="AU121" s="223"/>
    </row>
    <row r="122" spans="1:48" x14ac:dyDescent="0.25">
      <c r="A122" s="210" t="s">
        <v>98</v>
      </c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2"/>
      <c r="P122" s="221">
        <v>6</v>
      </c>
      <c r="Q122" s="222"/>
      <c r="R122" s="222"/>
      <c r="S122" s="223"/>
      <c r="T122" s="221">
        <v>6</v>
      </c>
      <c r="U122" s="222"/>
      <c r="V122" s="222"/>
      <c r="W122" s="223"/>
      <c r="X122" s="221">
        <v>5</v>
      </c>
      <c r="Y122" s="222"/>
      <c r="Z122" s="222"/>
      <c r="AA122" s="223"/>
      <c r="AB122" s="221">
        <v>4</v>
      </c>
      <c r="AC122" s="222"/>
      <c r="AD122" s="222"/>
      <c r="AE122" s="223"/>
      <c r="AF122" s="221">
        <v>5</v>
      </c>
      <c r="AG122" s="222"/>
      <c r="AH122" s="222"/>
      <c r="AI122" s="223"/>
      <c r="AJ122" s="221">
        <v>7</v>
      </c>
      <c r="AK122" s="222"/>
      <c r="AL122" s="222"/>
      <c r="AM122" s="223"/>
      <c r="AN122" s="221">
        <v>4</v>
      </c>
      <c r="AO122" s="222"/>
      <c r="AP122" s="222"/>
      <c r="AQ122" s="223"/>
      <c r="AR122" s="221">
        <v>7</v>
      </c>
      <c r="AS122" s="222"/>
      <c r="AT122" s="222"/>
      <c r="AU122" s="223"/>
    </row>
    <row r="123" spans="1:48" x14ac:dyDescent="0.25">
      <c r="A123" s="210" t="s">
        <v>99</v>
      </c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2"/>
      <c r="P123" s="221">
        <v>0</v>
      </c>
      <c r="Q123" s="222"/>
      <c r="R123" s="222"/>
      <c r="S123" s="223"/>
      <c r="T123" s="221">
        <v>0</v>
      </c>
      <c r="U123" s="222"/>
      <c r="V123" s="222"/>
      <c r="W123" s="223"/>
      <c r="X123" s="221">
        <v>0</v>
      </c>
      <c r="Y123" s="222"/>
      <c r="Z123" s="222"/>
      <c r="AA123" s="223"/>
      <c r="AB123" s="221">
        <v>0</v>
      </c>
      <c r="AC123" s="222"/>
      <c r="AD123" s="222"/>
      <c r="AE123" s="223"/>
      <c r="AF123" s="221">
        <v>1</v>
      </c>
      <c r="AG123" s="222"/>
      <c r="AH123" s="222"/>
      <c r="AI123" s="223"/>
      <c r="AJ123" s="221">
        <v>0</v>
      </c>
      <c r="AK123" s="222"/>
      <c r="AL123" s="222"/>
      <c r="AM123" s="223"/>
      <c r="AN123" s="221">
        <v>0</v>
      </c>
      <c r="AO123" s="222"/>
      <c r="AP123" s="222"/>
      <c r="AQ123" s="223"/>
      <c r="AR123" s="221">
        <v>0</v>
      </c>
      <c r="AS123" s="222"/>
      <c r="AT123" s="222"/>
      <c r="AU123" s="223"/>
      <c r="AV123" s="98"/>
    </row>
    <row r="124" spans="1:48" x14ac:dyDescent="0.25">
      <c r="A124" s="220" t="s">
        <v>100</v>
      </c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2"/>
      <c r="P124" s="221">
        <v>0</v>
      </c>
      <c r="Q124" s="222"/>
      <c r="R124" s="222"/>
      <c r="S124" s="223"/>
      <c r="T124" s="221">
        <v>1</v>
      </c>
      <c r="U124" s="222"/>
      <c r="V124" s="222"/>
      <c r="W124" s="223"/>
      <c r="X124" s="221">
        <v>1</v>
      </c>
      <c r="Y124" s="222"/>
      <c r="Z124" s="222"/>
      <c r="AA124" s="223"/>
      <c r="AB124" s="221">
        <v>1</v>
      </c>
      <c r="AC124" s="222"/>
      <c r="AD124" s="222"/>
      <c r="AE124" s="223"/>
      <c r="AF124" s="221">
        <v>0</v>
      </c>
      <c r="AG124" s="222"/>
      <c r="AH124" s="222"/>
      <c r="AI124" s="223"/>
      <c r="AJ124" s="221">
        <v>1</v>
      </c>
      <c r="AK124" s="222"/>
      <c r="AL124" s="222"/>
      <c r="AM124" s="223"/>
      <c r="AN124" s="221">
        <v>0</v>
      </c>
      <c r="AO124" s="222"/>
      <c r="AP124" s="222"/>
      <c r="AQ124" s="223"/>
      <c r="AR124" s="221">
        <v>0</v>
      </c>
      <c r="AS124" s="222"/>
      <c r="AT124" s="222"/>
      <c r="AU124" s="223"/>
      <c r="AV124" s="98"/>
    </row>
    <row r="125" spans="1:48" x14ac:dyDescent="0.25">
      <c r="A125" s="220" t="s">
        <v>124</v>
      </c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2"/>
      <c r="P125" s="221">
        <v>0</v>
      </c>
      <c r="Q125" s="222"/>
      <c r="R125" s="222"/>
      <c r="S125" s="223"/>
      <c r="T125" s="221">
        <v>0</v>
      </c>
      <c r="U125" s="222"/>
      <c r="V125" s="222"/>
      <c r="W125" s="223"/>
      <c r="X125" s="221">
        <v>0</v>
      </c>
      <c r="Y125" s="222"/>
      <c r="Z125" s="222"/>
      <c r="AA125" s="223"/>
      <c r="AB125" s="221">
        <v>0</v>
      </c>
      <c r="AC125" s="222"/>
      <c r="AD125" s="222"/>
      <c r="AE125" s="223"/>
      <c r="AF125" s="221">
        <v>0</v>
      </c>
      <c r="AG125" s="222"/>
      <c r="AH125" s="222"/>
      <c r="AI125" s="223"/>
      <c r="AJ125" s="221">
        <v>0</v>
      </c>
      <c r="AK125" s="222"/>
      <c r="AL125" s="222"/>
      <c r="AM125" s="223"/>
      <c r="AN125" s="221">
        <v>0</v>
      </c>
      <c r="AO125" s="222"/>
      <c r="AP125" s="222"/>
      <c r="AQ125" s="223"/>
      <c r="AR125" s="221">
        <v>0</v>
      </c>
      <c r="AS125" s="222"/>
      <c r="AT125" s="222"/>
      <c r="AU125" s="223"/>
    </row>
    <row r="126" spans="1:48" x14ac:dyDescent="0.25">
      <c r="A126" s="213"/>
      <c r="B126" s="213"/>
      <c r="C126" s="213"/>
      <c r="D126" s="213"/>
      <c r="E126" s="213"/>
      <c r="F126" s="213"/>
      <c r="G126" s="213"/>
      <c r="H126" s="46"/>
      <c r="I126" s="46"/>
      <c r="J126" s="46"/>
      <c r="K126" s="46"/>
      <c r="L126" s="46"/>
      <c r="M126" s="46"/>
      <c r="N126" s="46"/>
      <c r="O126" s="46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</row>
    <row r="127" spans="1:48" ht="18.75" customHeight="1" x14ac:dyDescent="0.25">
      <c r="B127" s="213" t="s">
        <v>167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Q127" s="213" t="s">
        <v>169</v>
      </c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</row>
    <row r="128" spans="1:48" x14ac:dyDescent="0.25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</row>
    <row r="129" spans="2:30" ht="19.5" customHeight="1" x14ac:dyDescent="0.25">
      <c r="B129" s="213" t="s">
        <v>168</v>
      </c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Q129" s="213" t="s">
        <v>170</v>
      </c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</row>
    <row r="130" spans="2:30" x14ac:dyDescent="0.25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</row>
    <row r="131" spans="2:30" ht="18.75" customHeight="1" x14ac:dyDescent="0.25">
      <c r="B131" s="9"/>
      <c r="C131" s="9"/>
      <c r="D131" s="45" t="s">
        <v>182</v>
      </c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</row>
    <row r="132" spans="2:30" x14ac:dyDescent="0.25">
      <c r="B132" s="9"/>
      <c r="C132" s="9"/>
    </row>
    <row r="133" spans="2:30" x14ac:dyDescent="0.25">
      <c r="B133" s="9"/>
      <c r="C133" s="9"/>
    </row>
    <row r="134" spans="2:30" x14ac:dyDescent="0.25">
      <c r="B134" s="9"/>
      <c r="C134" s="9"/>
    </row>
    <row r="135" spans="2:30" x14ac:dyDescent="0.25">
      <c r="B135" s="9"/>
      <c r="C135" s="9"/>
    </row>
    <row r="136" spans="2:30" x14ac:dyDescent="0.25">
      <c r="B136" s="9"/>
      <c r="C136" s="9"/>
    </row>
    <row r="137" spans="2:30" x14ac:dyDescent="0.25">
      <c r="B137" s="9"/>
      <c r="C137" s="9"/>
    </row>
    <row r="138" spans="2:30" x14ac:dyDescent="0.25">
      <c r="B138" s="9"/>
      <c r="C138" s="9"/>
    </row>
    <row r="139" spans="2:30" x14ac:dyDescent="0.25">
      <c r="B139" s="9"/>
      <c r="C139" s="9"/>
    </row>
    <row r="140" spans="2:30" x14ac:dyDescent="0.25">
      <c r="B140" s="9"/>
      <c r="C140" s="9"/>
    </row>
    <row r="141" spans="2:30" x14ac:dyDescent="0.25">
      <c r="B141" s="9"/>
      <c r="C141" s="9"/>
    </row>
    <row r="142" spans="2:30" x14ac:dyDescent="0.25">
      <c r="B142" s="9"/>
      <c r="C142" s="9"/>
    </row>
    <row r="143" spans="2:30" x14ac:dyDescent="0.25">
      <c r="B143" s="9"/>
      <c r="C143" s="9"/>
    </row>
    <row r="144" spans="2:30" x14ac:dyDescent="0.25">
      <c r="B144" s="9"/>
      <c r="C144" s="9"/>
    </row>
    <row r="145" spans="2:3" x14ac:dyDescent="0.25">
      <c r="B145" s="9"/>
      <c r="C145" s="9"/>
    </row>
    <row r="146" spans="2:3" x14ac:dyDescent="0.25">
      <c r="B146" s="9"/>
      <c r="C146" s="9"/>
    </row>
    <row r="147" spans="2:3" x14ac:dyDescent="0.25">
      <c r="B147" s="9"/>
      <c r="C147" s="9"/>
    </row>
    <row r="148" spans="2:3" x14ac:dyDescent="0.25">
      <c r="B148" s="9"/>
      <c r="C148" s="9"/>
    </row>
    <row r="149" spans="2:3" x14ac:dyDescent="0.25">
      <c r="B149" s="9"/>
      <c r="C149" s="9"/>
    </row>
    <row r="150" spans="2:3" x14ac:dyDescent="0.25">
      <c r="B150" s="9"/>
      <c r="C150" s="9"/>
    </row>
    <row r="151" spans="2:3" x14ac:dyDescent="0.25">
      <c r="B151" s="9"/>
      <c r="C151" s="9"/>
    </row>
    <row r="152" spans="2:3" x14ac:dyDescent="0.25">
      <c r="B152" s="9"/>
      <c r="C152" s="9"/>
    </row>
    <row r="153" spans="2:3" x14ac:dyDescent="0.25">
      <c r="B153" s="9"/>
      <c r="C153" s="9"/>
    </row>
    <row r="154" spans="2:3" x14ac:dyDescent="0.25">
      <c r="B154" s="9"/>
      <c r="C154" s="9"/>
    </row>
    <row r="155" spans="2:3" x14ac:dyDescent="0.25">
      <c r="B155" s="9"/>
      <c r="C155" s="9"/>
    </row>
    <row r="156" spans="2:3" x14ac:dyDescent="0.25">
      <c r="B156" s="9"/>
      <c r="C156" s="9"/>
    </row>
    <row r="157" spans="2:3" x14ac:dyDescent="0.25">
      <c r="B157" s="9"/>
      <c r="C157" s="9"/>
    </row>
    <row r="158" spans="2:3" x14ac:dyDescent="0.25">
      <c r="B158" s="9"/>
      <c r="C158" s="9"/>
    </row>
    <row r="159" spans="2:3" x14ac:dyDescent="0.25">
      <c r="B159" s="9"/>
      <c r="C159" s="9"/>
    </row>
    <row r="160" spans="2:3" x14ac:dyDescent="0.25">
      <c r="B160" s="9"/>
      <c r="C160" s="9"/>
    </row>
    <row r="161" spans="2:3" x14ac:dyDescent="0.25">
      <c r="B161" s="9"/>
      <c r="C161" s="9"/>
    </row>
    <row r="162" spans="2:3" x14ac:dyDescent="0.25">
      <c r="B162" s="9"/>
      <c r="C162" s="9"/>
    </row>
    <row r="163" spans="2:3" x14ac:dyDescent="0.25">
      <c r="B163" s="9"/>
      <c r="C163" s="9"/>
    </row>
    <row r="164" spans="2:3" x14ac:dyDescent="0.25">
      <c r="B164" s="9"/>
      <c r="C164" s="9"/>
    </row>
    <row r="165" spans="2:3" x14ac:dyDescent="0.25">
      <c r="B165" s="9"/>
      <c r="C165" s="9"/>
    </row>
    <row r="166" spans="2:3" x14ac:dyDescent="0.25">
      <c r="B166" s="9"/>
      <c r="C166" s="9"/>
    </row>
    <row r="167" spans="2:3" x14ac:dyDescent="0.25">
      <c r="B167" s="9"/>
      <c r="C167" s="9"/>
    </row>
    <row r="168" spans="2:3" x14ac:dyDescent="0.25">
      <c r="B168" s="9"/>
      <c r="C168" s="9"/>
    </row>
    <row r="169" spans="2:3" x14ac:dyDescent="0.25">
      <c r="B169" s="9"/>
      <c r="C169" s="9"/>
    </row>
    <row r="170" spans="2:3" x14ac:dyDescent="0.25">
      <c r="B170" s="9"/>
      <c r="C170" s="9"/>
    </row>
    <row r="171" spans="2:3" x14ac:dyDescent="0.25">
      <c r="B171" s="9"/>
      <c r="C171" s="9"/>
    </row>
    <row r="172" spans="2:3" x14ac:dyDescent="0.25">
      <c r="B172" s="9"/>
      <c r="C172" s="9"/>
    </row>
    <row r="173" spans="2:3" x14ac:dyDescent="0.25">
      <c r="B173" s="9"/>
      <c r="C173" s="9"/>
    </row>
    <row r="174" spans="2:3" x14ac:dyDescent="0.25">
      <c r="B174" s="9"/>
      <c r="C174" s="9"/>
    </row>
    <row r="175" spans="2:3" x14ac:dyDescent="0.25">
      <c r="B175" s="9"/>
      <c r="C175" s="9"/>
    </row>
    <row r="176" spans="2:3" x14ac:dyDescent="0.25">
      <c r="B176" s="9"/>
      <c r="C176" s="9"/>
    </row>
    <row r="177" spans="2:3" x14ac:dyDescent="0.25">
      <c r="B177" s="9"/>
      <c r="C177" s="9"/>
    </row>
    <row r="178" spans="2:3" x14ac:dyDescent="0.25">
      <c r="B178" s="9"/>
      <c r="C178" s="9"/>
    </row>
    <row r="179" spans="2:3" x14ac:dyDescent="0.25">
      <c r="B179" s="9"/>
      <c r="C179" s="9"/>
    </row>
    <row r="180" spans="2:3" x14ac:dyDescent="0.25">
      <c r="B180" s="9"/>
      <c r="C180" s="9"/>
    </row>
    <row r="181" spans="2:3" x14ac:dyDescent="0.25">
      <c r="B181" s="9"/>
      <c r="C181" s="9"/>
    </row>
    <row r="182" spans="2:3" x14ac:dyDescent="0.25">
      <c r="B182" s="9"/>
      <c r="C182" s="9"/>
    </row>
    <row r="183" spans="2:3" x14ac:dyDescent="0.25">
      <c r="B183" s="9"/>
      <c r="C183" s="9"/>
    </row>
    <row r="184" spans="2:3" x14ac:dyDescent="0.25">
      <c r="B184" s="9"/>
      <c r="C184" s="9"/>
    </row>
    <row r="185" spans="2:3" x14ac:dyDescent="0.25">
      <c r="B185" s="9"/>
      <c r="C185" s="9"/>
    </row>
    <row r="186" spans="2:3" x14ac:dyDescent="0.25">
      <c r="B186" s="9"/>
      <c r="C186" s="9"/>
    </row>
    <row r="187" spans="2:3" x14ac:dyDescent="0.25">
      <c r="B187" s="9"/>
      <c r="C187" s="9"/>
    </row>
    <row r="188" spans="2:3" x14ac:dyDescent="0.25">
      <c r="B188" s="9"/>
      <c r="C188" s="9"/>
    </row>
    <row r="189" spans="2:3" x14ac:dyDescent="0.25">
      <c r="B189" s="9"/>
      <c r="C189" s="9"/>
    </row>
    <row r="190" spans="2:3" x14ac:dyDescent="0.25">
      <c r="B190" s="9"/>
      <c r="C190" s="9"/>
    </row>
    <row r="191" spans="2:3" x14ac:dyDescent="0.25">
      <c r="B191" s="9"/>
      <c r="C191" s="9"/>
    </row>
    <row r="192" spans="2:3" x14ac:dyDescent="0.25">
      <c r="B192" s="9"/>
      <c r="C192" s="9"/>
    </row>
    <row r="193" spans="2:3" x14ac:dyDescent="0.25">
      <c r="B193" s="9"/>
      <c r="C193" s="9"/>
    </row>
    <row r="194" spans="2:3" x14ac:dyDescent="0.25">
      <c r="B194" s="9"/>
      <c r="C194" s="9"/>
    </row>
    <row r="195" spans="2:3" x14ac:dyDescent="0.25">
      <c r="B195" s="9"/>
      <c r="C195" s="9"/>
    </row>
    <row r="196" spans="2:3" x14ac:dyDescent="0.25">
      <c r="B196" s="9"/>
      <c r="C196" s="9"/>
    </row>
    <row r="197" spans="2:3" x14ac:dyDescent="0.25">
      <c r="B197" s="9"/>
      <c r="C197" s="9"/>
    </row>
    <row r="198" spans="2:3" x14ac:dyDescent="0.25">
      <c r="B198" s="9"/>
      <c r="C198" s="9"/>
    </row>
    <row r="199" spans="2:3" x14ac:dyDescent="0.25">
      <c r="B199" s="9"/>
      <c r="C199" s="9"/>
    </row>
    <row r="200" spans="2:3" x14ac:dyDescent="0.25">
      <c r="B200" s="9"/>
      <c r="C200" s="9"/>
    </row>
    <row r="201" spans="2:3" x14ac:dyDescent="0.25">
      <c r="B201" s="9"/>
      <c r="C201" s="9"/>
    </row>
    <row r="202" spans="2:3" x14ac:dyDescent="0.25">
      <c r="B202" s="9"/>
      <c r="C202" s="9"/>
    </row>
    <row r="203" spans="2:3" x14ac:dyDescent="0.25">
      <c r="B203" s="9"/>
      <c r="C203" s="9"/>
    </row>
    <row r="204" spans="2:3" x14ac:dyDescent="0.25">
      <c r="B204" s="9"/>
      <c r="C204" s="9"/>
    </row>
    <row r="205" spans="2:3" x14ac:dyDescent="0.25">
      <c r="B205" s="9"/>
      <c r="C205" s="9"/>
    </row>
    <row r="206" spans="2:3" x14ac:dyDescent="0.25">
      <c r="B206" s="9"/>
      <c r="C206" s="9"/>
    </row>
    <row r="207" spans="2:3" x14ac:dyDescent="0.25">
      <c r="B207" s="9"/>
      <c r="C207" s="9"/>
    </row>
    <row r="208" spans="2:3" x14ac:dyDescent="0.25">
      <c r="B208" s="9"/>
      <c r="C208" s="9"/>
    </row>
    <row r="209" spans="2:3" x14ac:dyDescent="0.25">
      <c r="B209" s="9"/>
      <c r="C209" s="9"/>
    </row>
    <row r="210" spans="2:3" x14ac:dyDescent="0.25">
      <c r="B210" s="9"/>
      <c r="C210" s="9"/>
    </row>
    <row r="211" spans="2:3" x14ac:dyDescent="0.25">
      <c r="B211" s="9"/>
      <c r="C211" s="9"/>
    </row>
    <row r="212" spans="2:3" x14ac:dyDescent="0.25">
      <c r="B212" s="9"/>
      <c r="C212" s="9"/>
    </row>
    <row r="213" spans="2:3" x14ac:dyDescent="0.25">
      <c r="B213" s="9"/>
      <c r="C213" s="9"/>
    </row>
    <row r="214" spans="2:3" x14ac:dyDescent="0.25">
      <c r="B214" s="9"/>
      <c r="C214" s="9"/>
    </row>
    <row r="215" spans="2:3" x14ac:dyDescent="0.25">
      <c r="B215" s="9"/>
      <c r="C215" s="9"/>
    </row>
    <row r="216" spans="2:3" x14ac:dyDescent="0.25">
      <c r="B216" s="9"/>
      <c r="C216" s="9"/>
    </row>
    <row r="217" spans="2:3" x14ac:dyDescent="0.25">
      <c r="B217" s="9"/>
      <c r="C217" s="9"/>
    </row>
    <row r="218" spans="2:3" x14ac:dyDescent="0.25">
      <c r="B218" s="9"/>
      <c r="C218" s="9"/>
    </row>
    <row r="219" spans="2:3" x14ac:dyDescent="0.25">
      <c r="B219" s="9"/>
      <c r="C219" s="9"/>
    </row>
    <row r="220" spans="2:3" x14ac:dyDescent="0.25">
      <c r="B220" s="9"/>
      <c r="C220" s="9"/>
    </row>
    <row r="221" spans="2:3" x14ac:dyDescent="0.25">
      <c r="B221" s="9"/>
      <c r="C221" s="9"/>
    </row>
    <row r="222" spans="2:3" x14ac:dyDescent="0.25">
      <c r="B222" s="9"/>
      <c r="C222" s="9"/>
    </row>
    <row r="223" spans="2:3" x14ac:dyDescent="0.25">
      <c r="B223" s="9"/>
      <c r="C223" s="9"/>
    </row>
    <row r="224" spans="2:3" x14ac:dyDescent="0.25">
      <c r="B224" s="9"/>
      <c r="C224" s="9"/>
    </row>
    <row r="225" spans="2:3" x14ac:dyDescent="0.25">
      <c r="B225" s="9"/>
      <c r="C225" s="9"/>
    </row>
    <row r="226" spans="2:3" x14ac:dyDescent="0.25">
      <c r="B226" s="9"/>
      <c r="C226" s="9"/>
    </row>
    <row r="227" spans="2:3" x14ac:dyDescent="0.25">
      <c r="B227" s="9"/>
      <c r="C227" s="9"/>
    </row>
    <row r="228" spans="2:3" x14ac:dyDescent="0.25">
      <c r="B228" s="9"/>
      <c r="C228" s="9"/>
    </row>
    <row r="229" spans="2:3" x14ac:dyDescent="0.25">
      <c r="B229" s="9"/>
      <c r="C229" s="9"/>
    </row>
    <row r="230" spans="2:3" x14ac:dyDescent="0.25">
      <c r="B230" s="9"/>
      <c r="C230" s="9"/>
    </row>
    <row r="231" spans="2:3" x14ac:dyDescent="0.25">
      <c r="B231" s="9"/>
      <c r="C231" s="9"/>
    </row>
    <row r="232" spans="2:3" x14ac:dyDescent="0.25">
      <c r="B232" s="9"/>
      <c r="C232" s="9"/>
    </row>
  </sheetData>
  <mergeCells count="182">
    <mergeCell ref="B128:O128"/>
    <mergeCell ref="B129:O129"/>
    <mergeCell ref="B130:O130"/>
    <mergeCell ref="Q127:AD127"/>
    <mergeCell ref="Q129:AD129"/>
    <mergeCell ref="A122:O122"/>
    <mergeCell ref="A123:O123"/>
    <mergeCell ref="A124:O124"/>
    <mergeCell ref="A90:B90"/>
    <mergeCell ref="X124:AA124"/>
    <mergeCell ref="AB118:AE118"/>
    <mergeCell ref="AB119:AE119"/>
    <mergeCell ref="AB120:AE120"/>
    <mergeCell ref="AB121:AE121"/>
    <mergeCell ref="AB122:AE122"/>
    <mergeCell ref="P122:S122"/>
    <mergeCell ref="X120:AA120"/>
    <mergeCell ref="X121:AA121"/>
    <mergeCell ref="X122:AA122"/>
    <mergeCell ref="X123:AA123"/>
    <mergeCell ref="P123:S123"/>
    <mergeCell ref="P124:S124"/>
    <mergeCell ref="T118:W118"/>
    <mergeCell ref="A100:B100"/>
    <mergeCell ref="AF118:AI118"/>
    <mergeCell ref="T119:W119"/>
    <mergeCell ref="AR122:AU122"/>
    <mergeCell ref="AR123:AU123"/>
    <mergeCell ref="AR124:AU124"/>
    <mergeCell ref="AN118:AQ118"/>
    <mergeCell ref="AF119:AI119"/>
    <mergeCell ref="AF120:AI120"/>
    <mergeCell ref="AF121:AI121"/>
    <mergeCell ref="AF122:AI122"/>
    <mergeCell ref="AF123:AI123"/>
    <mergeCell ref="T120:W120"/>
    <mergeCell ref="T121:W121"/>
    <mergeCell ref="T122:W122"/>
    <mergeCell ref="T123:W123"/>
    <mergeCell ref="T124:W124"/>
    <mergeCell ref="AB123:AE123"/>
    <mergeCell ref="P42:AU42"/>
    <mergeCell ref="AJ46:AL46"/>
    <mergeCell ref="T46:V46"/>
    <mergeCell ref="AT47:AT49"/>
    <mergeCell ref="AS47:AS49"/>
    <mergeCell ref="AN124:AQ124"/>
    <mergeCell ref="AR118:AU118"/>
    <mergeCell ref="AR119:AU119"/>
    <mergeCell ref="AR120:AU120"/>
    <mergeCell ref="AR121:AU121"/>
    <mergeCell ref="AN119:AQ119"/>
    <mergeCell ref="AN120:AQ120"/>
    <mergeCell ref="AN121:AQ121"/>
    <mergeCell ref="AN122:AQ122"/>
    <mergeCell ref="AN123:AQ123"/>
    <mergeCell ref="AF124:AI124"/>
    <mergeCell ref="AJ124:AM124"/>
    <mergeCell ref="AJ118:AM118"/>
    <mergeCell ref="AJ119:AM119"/>
    <mergeCell ref="AJ120:AM120"/>
    <mergeCell ref="AJ121:AM121"/>
    <mergeCell ref="AH47:AH49"/>
    <mergeCell ref="AJ122:AM122"/>
    <mergeCell ref="AJ123:AM123"/>
    <mergeCell ref="P119:S119"/>
    <mergeCell ref="P120:S120"/>
    <mergeCell ref="P121:S121"/>
    <mergeCell ref="AN47:AN49"/>
    <mergeCell ref="AO47:AO49"/>
    <mergeCell ref="AP47:AP49"/>
    <mergeCell ref="AR47:AR49"/>
    <mergeCell ref="AJ47:AJ49"/>
    <mergeCell ref="AK47:AK49"/>
    <mergeCell ref="AL47:AL49"/>
    <mergeCell ref="AD47:AD49"/>
    <mergeCell ref="AE45:AE49"/>
    <mergeCell ref="T47:T49"/>
    <mergeCell ref="U47:U49"/>
    <mergeCell ref="V47:V49"/>
    <mergeCell ref="AB46:AD46"/>
    <mergeCell ref="A51:AU51"/>
    <mergeCell ref="X46:Z46"/>
    <mergeCell ref="AC47:AC49"/>
    <mergeCell ref="A107:B107"/>
    <mergeCell ref="A108:AU108"/>
    <mergeCell ref="A118:O118"/>
    <mergeCell ref="A101:AU101"/>
    <mergeCell ref="A102:AU102"/>
    <mergeCell ref="T43:W43"/>
    <mergeCell ref="X47:X49"/>
    <mergeCell ref="Y47:Y49"/>
    <mergeCell ref="AB47:AB49"/>
    <mergeCell ref="AN43:AQ43"/>
    <mergeCell ref="AR43:AU43"/>
    <mergeCell ref="AN44:AQ44"/>
    <mergeCell ref="AR44:AU44"/>
    <mergeCell ref="AN45:AP45"/>
    <mergeCell ref="AQ45:AQ49"/>
    <mergeCell ref="AF45:AH45"/>
    <mergeCell ref="AI45:AI49"/>
    <mergeCell ref="AJ43:AM43"/>
    <mergeCell ref="AJ44:AM44"/>
    <mergeCell ref="AJ45:AL45"/>
    <mergeCell ref="AM45:AM49"/>
    <mergeCell ref="AF46:AH46"/>
    <mergeCell ref="AF47:AF49"/>
    <mergeCell ref="AG47:AG49"/>
    <mergeCell ref="AR45:AT45"/>
    <mergeCell ref="AA45:AA49"/>
    <mergeCell ref="A40:AU40"/>
    <mergeCell ref="Z47:Z49"/>
    <mergeCell ref="X43:AA43"/>
    <mergeCell ref="L47:L49"/>
    <mergeCell ref="M47:M49"/>
    <mergeCell ref="N47:N49"/>
    <mergeCell ref="B42:B49"/>
    <mergeCell ref="D45:D49"/>
    <mergeCell ref="O45:O49"/>
    <mergeCell ref="C42:C49"/>
    <mergeCell ref="P45:R45"/>
    <mergeCell ref="S45:S49"/>
    <mergeCell ref="P46:R46"/>
    <mergeCell ref="P47:P49"/>
    <mergeCell ref="Q47:Q49"/>
    <mergeCell ref="R47:R49"/>
    <mergeCell ref="P44:S44"/>
    <mergeCell ref="P43:S43"/>
    <mergeCell ref="J42:O44"/>
    <mergeCell ref="AU45:AU49"/>
    <mergeCell ref="AN46:AP46"/>
    <mergeCell ref="AR46:AT46"/>
    <mergeCell ref="T44:W44"/>
    <mergeCell ref="T45:V45"/>
    <mergeCell ref="A117:B117"/>
    <mergeCell ref="A119:O119"/>
    <mergeCell ref="A120:O120"/>
    <mergeCell ref="A116:B116"/>
    <mergeCell ref="A121:O121"/>
    <mergeCell ref="A126:G126"/>
    <mergeCell ref="B127:O127"/>
    <mergeCell ref="A91:AU91"/>
    <mergeCell ref="A92:AU92"/>
    <mergeCell ref="A115:B115"/>
    <mergeCell ref="A125:O125"/>
    <mergeCell ref="P125:S125"/>
    <mergeCell ref="T125:W125"/>
    <mergeCell ref="X125:AA125"/>
    <mergeCell ref="AB125:AE125"/>
    <mergeCell ref="AF125:AI125"/>
    <mergeCell ref="AJ125:AM125"/>
    <mergeCell ref="AN125:AQ125"/>
    <mergeCell ref="AR125:AU125"/>
    <mergeCell ref="AB124:AE124"/>
    <mergeCell ref="X118:AA118"/>
    <mergeCell ref="X119:AA119"/>
    <mergeCell ref="A113:B113"/>
    <mergeCell ref="P118:S118"/>
    <mergeCell ref="A56:B56"/>
    <mergeCell ref="A57:AU57"/>
    <mergeCell ref="A89:B89"/>
    <mergeCell ref="L46:N46"/>
    <mergeCell ref="X44:AA44"/>
    <mergeCell ref="A50:AU50"/>
    <mergeCell ref="A42:A49"/>
    <mergeCell ref="E45:E49"/>
    <mergeCell ref="F46:F49"/>
    <mergeCell ref="G46:G49"/>
    <mergeCell ref="D42:G44"/>
    <mergeCell ref="I42:I49"/>
    <mergeCell ref="F45:G45"/>
    <mergeCell ref="H42:H49"/>
    <mergeCell ref="K45:N45"/>
    <mergeCell ref="J45:J49"/>
    <mergeCell ref="K46:K49"/>
    <mergeCell ref="W45:W49"/>
    <mergeCell ref="AB43:AE43"/>
    <mergeCell ref="AF43:AI43"/>
    <mergeCell ref="AB44:AE44"/>
    <mergeCell ref="AF44:AI44"/>
    <mergeCell ref="AB45:AD45"/>
    <mergeCell ref="X45:Z45"/>
  </mergeCells>
  <phoneticPr fontId="0" type="noConversion"/>
  <pageMargins left="0.7" right="0.7" top="0.75" bottom="0.75" header="0.3" footer="0.3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Company>Politek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Vasiliy</dc:creator>
  <cp:lastModifiedBy>TVS</cp:lastModifiedBy>
  <cp:lastPrinted>2023-02-14T09:21:13Z</cp:lastPrinted>
  <dcterms:created xsi:type="dcterms:W3CDTF">2002-01-22T10:00:54Z</dcterms:created>
  <dcterms:modified xsi:type="dcterms:W3CDTF">2023-02-14T11:52:38Z</dcterms:modified>
</cp:coreProperties>
</file>